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2017" sheetId="1" r:id="rId1"/>
    <sheet name="2016" sheetId="2" r:id="rId2"/>
    <sheet name="2015" sheetId="3" r:id="rId3"/>
    <sheet name="2014" sheetId="4" r:id="rId4"/>
  </sheets>
  <definedNames>
    <definedName name="_xlnm.Print_Area" localSheetId="2">'2015'!$A$1:$F$38</definedName>
  </definedNames>
  <calcPr fullCalcOnLoad="1"/>
</workbook>
</file>

<file path=xl/sharedStrings.xml><?xml version="1.0" encoding="utf-8"?>
<sst xmlns="http://schemas.openxmlformats.org/spreadsheetml/2006/main" count="220" uniqueCount="77">
  <si>
    <t>Начислено</t>
  </si>
  <si>
    <t>Содержание жилья</t>
  </si>
  <si>
    <t>Вывоз ТБО</t>
  </si>
  <si>
    <t>Итого</t>
  </si>
  <si>
    <t>Вид</t>
  </si>
  <si>
    <t>Услуги управления</t>
  </si>
  <si>
    <t>Содержание общего имущества, в т.ч.</t>
  </si>
  <si>
    <t>-</t>
  </si>
  <si>
    <t>Всего работ за период</t>
  </si>
  <si>
    <t>Дата</t>
  </si>
  <si>
    <t>Сумма, рублей</t>
  </si>
  <si>
    <t xml:space="preserve">Общая плошадь квартир </t>
  </si>
  <si>
    <t>кв.м.</t>
  </si>
  <si>
    <t>Задолженность на 01.01.2015 г.</t>
  </si>
  <si>
    <t xml:space="preserve">руб. </t>
  </si>
  <si>
    <t>руб.</t>
  </si>
  <si>
    <t>№</t>
  </si>
  <si>
    <t>Услуга</t>
  </si>
  <si>
    <t>Задолженность на 01.01.2015</t>
  </si>
  <si>
    <t>Оплачено</t>
  </si>
  <si>
    <t>Расходы по обслуживанию МКД</t>
  </si>
  <si>
    <t>площадь</t>
  </si>
  <si>
    <t>з/п</t>
  </si>
  <si>
    <t>дворника</t>
  </si>
  <si>
    <t>уборщицы</t>
  </si>
  <si>
    <t>Сантехнические работы</t>
  </si>
  <si>
    <t>Электромонтажные работы</t>
  </si>
  <si>
    <t>Общестроительные работы</t>
  </si>
  <si>
    <t>Вид работ</t>
  </si>
  <si>
    <t>Ст-ть работ</t>
  </si>
  <si>
    <t>ИТОГО:</t>
  </si>
  <si>
    <t>Персонифицированный учет МКД  за  2015 г.</t>
  </si>
  <si>
    <t>Задолженность на 31.12.2015г</t>
  </si>
  <si>
    <r>
      <t xml:space="preserve">№ </t>
    </r>
    <r>
      <rPr>
        <b/>
        <sz val="12"/>
        <rFont val="Times New Roman"/>
        <family val="1"/>
      </rPr>
      <t>п/п</t>
    </r>
  </si>
  <si>
    <t>тариф</t>
  </si>
  <si>
    <t>упр-е</t>
  </si>
  <si>
    <t>Складирование ТБО</t>
  </si>
  <si>
    <t>Электроэнергия МОП</t>
  </si>
  <si>
    <t>Вывоз и складирование ТБО</t>
  </si>
  <si>
    <t>двор</t>
  </si>
  <si>
    <t>В управлении ООО «УК Старый Город» -   года</t>
  </si>
  <si>
    <t>Ул. Фурманова, д. 5 - 7</t>
  </si>
  <si>
    <t>пломбировка счетчика</t>
  </si>
  <si>
    <t>Вывоз КГМ</t>
  </si>
  <si>
    <t>Задолженность населения на 31.12.2015 г.</t>
  </si>
  <si>
    <t>Справочно: финансовый результат с учетом задолженности</t>
  </si>
  <si>
    <t>Сальдо на 31.12.2015 г.</t>
  </si>
  <si>
    <t>Персонифицированный учет МКД  за  2014 г.</t>
  </si>
  <si>
    <t xml:space="preserve">Остаток на 01.01.2016 г. </t>
  </si>
  <si>
    <t xml:space="preserve">Остаток на 01.01.2014 г. </t>
  </si>
  <si>
    <t>Задолженность на 01.01.2014 г.</t>
  </si>
  <si>
    <t>установка автомата</t>
  </si>
  <si>
    <t>обшивка оконных проемов</t>
  </si>
  <si>
    <t>перенавеска водосточных труб</t>
  </si>
  <si>
    <t>проектно сметная документация</t>
  </si>
  <si>
    <t xml:space="preserve">Остаток на 01.01.2015 г. </t>
  </si>
  <si>
    <t>Персонифицированный учет МКД  за  2016 г.</t>
  </si>
  <si>
    <t>Задолженность на 01.01.2014</t>
  </si>
  <si>
    <t>Задолженность на 31.12.2014г</t>
  </si>
  <si>
    <t>Сальдо на 31.12.2014г.</t>
  </si>
  <si>
    <t>Задолженность населения на 31.12.2014 г.</t>
  </si>
  <si>
    <t>Задолженность на 01.01.2016 г.</t>
  </si>
  <si>
    <t>Сальдо на 31.12.2016 г.</t>
  </si>
  <si>
    <t>Задолженность населения на 31.12.2016 г.</t>
  </si>
  <si>
    <t>Задолженность на 01.01.2016</t>
  </si>
  <si>
    <t>Задолженность на 31.12.2016г</t>
  </si>
  <si>
    <t>Осмотр электрических сетей</t>
  </si>
  <si>
    <t>Персонифицированный учет МКД  за  2017 г.</t>
  </si>
  <si>
    <t xml:space="preserve">Остаток на 01.01.2017 г. </t>
  </si>
  <si>
    <t>Задолженность на 01.01.2017 г.</t>
  </si>
  <si>
    <t>Задолженность на 01.01.2017</t>
  </si>
  <si>
    <t>Задолженность на 31.12.2017г</t>
  </si>
  <si>
    <t>Сальдо на 31.12.2017 г.</t>
  </si>
  <si>
    <t>Задолженность населения на 31.12.2017 г.</t>
  </si>
  <si>
    <t>Хол.вода на соид</t>
  </si>
  <si>
    <t>Электроэнергия на соид</t>
  </si>
  <si>
    <t>покос не входит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</si>
</sst>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mmm/yy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000000"/>
      <name val="Times New Roman"/>
      <family val="1"/>
    </font>
    <font>
      <sz val="12"/>
      <color rgb="FF000000"/>
      <name val="Times New Roman"/>
      <family val="1"/>
    </font>
    <font>
      <sz val="12"/>
      <color rgb="FFFF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0" fillId="32" borderId="0" applyNumberFormat="0" applyBorder="0" applyAlignment="0" applyProtection="0"/>
  </cellStyleXfs>
  <cellXfs count="79">
    <xf numFmtId="0" fontId="0" fillId="0" borderId="0" xfId="0" applyAlignment="1">
      <alignment/>
    </xf>
    <xf numFmtId="4" fontId="1" fillId="33" borderId="10" xfId="0" applyNumberFormat="1" applyFont="1" applyFill="1" applyBorder="1" applyAlignment="1">
      <alignment horizontal="center" vertical="center"/>
    </xf>
    <xf numFmtId="4" fontId="1" fillId="33" borderId="11" xfId="0" applyNumberFormat="1" applyFont="1" applyFill="1" applyBorder="1" applyAlignment="1">
      <alignment horizontal="center" vertical="center"/>
    </xf>
    <xf numFmtId="4" fontId="1" fillId="33" borderId="12" xfId="0" applyNumberFormat="1" applyFont="1" applyFill="1" applyBorder="1" applyAlignment="1">
      <alignment horizontal="center" vertical="center"/>
    </xf>
    <xf numFmtId="0" fontId="1" fillId="33" borderId="13" xfId="0" applyFont="1" applyFill="1" applyBorder="1" applyAlignment="1">
      <alignment horizontal="center" vertical="center"/>
    </xf>
    <xf numFmtId="0" fontId="1" fillId="33" borderId="0" xfId="0" applyFont="1" applyFill="1" applyAlignment="1">
      <alignment vertical="center"/>
    </xf>
    <xf numFmtId="14" fontId="1" fillId="33" borderId="13" xfId="0" applyNumberFormat="1" applyFont="1" applyFill="1" applyBorder="1" applyAlignment="1">
      <alignment horizontal="center" vertical="center"/>
    </xf>
    <xf numFmtId="4" fontId="1" fillId="34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4" fontId="1" fillId="33" borderId="0" xfId="0" applyNumberFormat="1" applyFont="1" applyFill="1" applyBorder="1" applyAlignment="1">
      <alignment vertical="center"/>
    </xf>
    <xf numFmtId="0" fontId="1" fillId="33" borderId="0" xfId="0" applyFont="1" applyFill="1" applyBorder="1" applyAlignment="1">
      <alignment horizontal="right" vertical="center"/>
    </xf>
    <xf numFmtId="0" fontId="1" fillId="33" borderId="13" xfId="0" applyFont="1" applyFill="1" applyBorder="1" applyAlignment="1">
      <alignment vertical="center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vertical="center" wrapText="1"/>
    </xf>
    <xf numFmtId="2" fontId="1" fillId="33" borderId="0" xfId="0" applyNumberFormat="1" applyFont="1" applyFill="1" applyAlignment="1">
      <alignment/>
    </xf>
    <xf numFmtId="0" fontId="1" fillId="33" borderId="0" xfId="0" applyFont="1" applyFill="1" applyAlignment="1">
      <alignment/>
    </xf>
    <xf numFmtId="0" fontId="3" fillId="33" borderId="13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vertical="center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center" vertical="center" wrapText="1"/>
    </xf>
    <xf numFmtId="4" fontId="3" fillId="33" borderId="12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 vertical="center"/>
    </xf>
    <xf numFmtId="0" fontId="41" fillId="33" borderId="13" xfId="0" applyFont="1" applyFill="1" applyBorder="1" applyAlignment="1">
      <alignment horizontal="center" vertical="center"/>
    </xf>
    <xf numFmtId="4" fontId="3" fillId="33" borderId="13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" fontId="3" fillId="33" borderId="0" xfId="0" applyNumberFormat="1" applyFont="1" applyFill="1" applyAlignment="1">
      <alignment vertical="center"/>
    </xf>
    <xf numFmtId="0" fontId="2" fillId="35" borderId="13" xfId="0" applyFont="1" applyFill="1" applyBorder="1" applyAlignment="1">
      <alignment horizontal="center" vertical="center"/>
    </xf>
    <xf numFmtId="0" fontId="1" fillId="35" borderId="0" xfId="0" applyFont="1" applyFill="1" applyAlignment="1">
      <alignment vertical="center"/>
    </xf>
    <xf numFmtId="14" fontId="2" fillId="35" borderId="13" xfId="0" applyNumberFormat="1" applyFont="1" applyFill="1" applyBorder="1" applyAlignment="1">
      <alignment horizontal="center" vertical="center"/>
    </xf>
    <xf numFmtId="2" fontId="2" fillId="35" borderId="13" xfId="0" applyNumberFormat="1" applyFont="1" applyFill="1" applyBorder="1" applyAlignment="1">
      <alignment horizontal="center" vertical="center"/>
    </xf>
    <xf numFmtId="4" fontId="1" fillId="33" borderId="13" xfId="0" applyNumberFormat="1" applyFont="1" applyFill="1" applyBorder="1" applyAlignment="1">
      <alignment horizontal="center" vertical="center" wrapText="1"/>
    </xf>
    <xf numFmtId="4" fontId="1" fillId="33" borderId="16" xfId="0" applyNumberFormat="1" applyFont="1" applyFill="1" applyBorder="1" applyAlignment="1">
      <alignment horizontal="center" vertical="center" wrapText="1"/>
    </xf>
    <xf numFmtId="4" fontId="1" fillId="0" borderId="13" xfId="0" applyNumberFormat="1" applyFont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0" fontId="1" fillId="33" borderId="12" xfId="0" applyFont="1" applyFill="1" applyBorder="1" applyAlignment="1">
      <alignment vertical="center"/>
    </xf>
    <xf numFmtId="4" fontId="3" fillId="33" borderId="13" xfId="0" applyNumberFormat="1" applyFont="1" applyFill="1" applyBorder="1" applyAlignment="1">
      <alignment vertical="center"/>
    </xf>
    <xf numFmtId="4" fontId="1" fillId="33" borderId="13" xfId="0" applyNumberFormat="1" applyFont="1" applyFill="1" applyBorder="1" applyAlignment="1">
      <alignment vertical="center"/>
    </xf>
    <xf numFmtId="0" fontId="3" fillId="33" borderId="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14" fontId="2" fillId="33" borderId="13" xfId="0" applyNumberFormat="1" applyFont="1" applyFill="1" applyBorder="1" applyAlignment="1">
      <alignment horizontal="left" vertical="center"/>
    </xf>
    <xf numFmtId="2" fontId="2" fillId="33" borderId="13" xfId="0" applyNumberFormat="1" applyFont="1" applyFill="1" applyBorder="1" applyAlignment="1">
      <alignment horizontal="left" vertical="center"/>
    </xf>
    <xf numFmtId="14" fontId="1" fillId="33" borderId="13" xfId="0" applyNumberFormat="1" applyFont="1" applyFill="1" applyBorder="1" applyAlignment="1">
      <alignment horizontal="left" vertical="center"/>
    </xf>
    <xf numFmtId="4" fontId="1" fillId="34" borderId="13" xfId="0" applyNumberFormat="1" applyFont="1" applyFill="1" applyBorder="1" applyAlignment="1">
      <alignment horizontal="left" vertical="center"/>
    </xf>
    <xf numFmtId="0" fontId="42" fillId="33" borderId="13" xfId="0" applyFont="1" applyFill="1" applyBorder="1" applyAlignment="1">
      <alignment horizontal="left" vertical="center"/>
    </xf>
    <xf numFmtId="14" fontId="42" fillId="33" borderId="13" xfId="0" applyNumberFormat="1" applyFont="1" applyFill="1" applyBorder="1" applyAlignment="1">
      <alignment horizontal="left" vertical="center"/>
    </xf>
    <xf numFmtId="4" fontId="1" fillId="33" borderId="0" xfId="0" applyNumberFormat="1" applyFont="1" applyFill="1" applyBorder="1" applyAlignment="1">
      <alignment horizontal="center" vertical="center"/>
    </xf>
    <xf numFmtId="14" fontId="0" fillId="0" borderId="13" xfId="0" applyNumberFormat="1" applyBorder="1" applyAlignment="1">
      <alignment horizontal="left"/>
    </xf>
    <xf numFmtId="0" fontId="0" fillId="0" borderId="13" xfId="0" applyBorder="1" applyAlignment="1">
      <alignment horizontal="right"/>
    </xf>
    <xf numFmtId="0" fontId="3" fillId="33" borderId="0" xfId="0" applyFont="1" applyFill="1" applyBorder="1" applyAlignment="1">
      <alignment horizontal="center" vertical="center"/>
    </xf>
    <xf numFmtId="4" fontId="1" fillId="0" borderId="16" xfId="0" applyNumberFormat="1" applyFont="1" applyBorder="1" applyAlignment="1">
      <alignment horizontal="center" vertical="center" wrapText="1"/>
    </xf>
    <xf numFmtId="2" fontId="43" fillId="33" borderId="0" xfId="0" applyNumberFormat="1" applyFont="1" applyFill="1" applyAlignment="1">
      <alignment/>
    </xf>
    <xf numFmtId="0" fontId="1" fillId="33" borderId="12" xfId="0" applyFont="1" applyFill="1" applyBorder="1" applyAlignment="1">
      <alignment horizontal="left" vertical="center" wrapText="1"/>
    </xf>
    <xf numFmtId="0" fontId="3" fillId="33" borderId="12" xfId="0" applyFont="1" applyFill="1" applyBorder="1" applyAlignment="1">
      <alignment vertical="center" wrapText="1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0" fontId="41" fillId="33" borderId="19" xfId="0" applyFont="1" applyFill="1" applyBorder="1" applyAlignment="1">
      <alignment horizontal="center" vertical="center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3" fillId="33" borderId="13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vertical="center" wrapText="1"/>
    </xf>
    <xf numFmtId="0" fontId="3" fillId="33" borderId="0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vertical="center" wrapText="1"/>
    </xf>
    <xf numFmtId="0" fontId="1" fillId="34" borderId="17" xfId="0" applyFont="1" applyFill="1" applyBorder="1" applyAlignment="1">
      <alignment horizontal="left" vertical="center" wrapText="1"/>
    </xf>
    <xf numFmtId="0" fontId="1" fillId="34" borderId="18" xfId="0" applyFont="1" applyFill="1" applyBorder="1" applyAlignment="1">
      <alignment horizontal="left" vertical="center" wrapText="1"/>
    </xf>
    <xf numFmtId="0" fontId="1" fillId="34" borderId="19" xfId="0" applyFont="1" applyFill="1" applyBorder="1" applyAlignment="1">
      <alignment horizontal="left" vertical="center" wrapText="1"/>
    </xf>
    <xf numFmtId="0" fontId="2" fillId="35" borderId="17" xfId="0" applyFont="1" applyFill="1" applyBorder="1" applyAlignment="1">
      <alignment horizontal="left" vertical="center" wrapText="1"/>
    </xf>
    <xf numFmtId="0" fontId="2" fillId="35" borderId="18" xfId="0" applyFont="1" applyFill="1" applyBorder="1" applyAlignment="1">
      <alignment horizontal="left" vertical="center" wrapText="1"/>
    </xf>
    <xf numFmtId="0" fontId="2" fillId="35" borderId="19" xfId="0" applyFont="1" applyFill="1" applyBorder="1" applyAlignment="1">
      <alignment horizontal="left" vertical="center" wrapText="1"/>
    </xf>
    <xf numFmtId="0" fontId="42" fillId="33" borderId="17" xfId="0" applyFont="1" applyFill="1" applyBorder="1" applyAlignment="1">
      <alignment horizontal="left" vertical="center"/>
    </xf>
    <xf numFmtId="0" fontId="42" fillId="33" borderId="18" xfId="0" applyFont="1" applyFill="1" applyBorder="1" applyAlignment="1">
      <alignment horizontal="left" vertical="center"/>
    </xf>
    <xf numFmtId="0" fontId="42" fillId="33" borderId="19" xfId="0" applyFont="1" applyFill="1" applyBorder="1" applyAlignment="1">
      <alignment horizontal="left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2"/>
  <sheetViews>
    <sheetView tabSelected="1" zoomScalePageLayoutView="0" workbookViewId="0" topLeftCell="A15">
      <selection activeCell="A31" sqref="A31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7" t="s">
        <v>67</v>
      </c>
      <c r="B1" s="67"/>
      <c r="C1" s="67"/>
      <c r="D1" s="67"/>
      <c r="E1" s="67"/>
      <c r="F1" s="67"/>
      <c r="G1" s="54"/>
    </row>
    <row r="2" spans="1:8" ht="15.75">
      <c r="A2" s="67" t="s">
        <v>41</v>
      </c>
      <c r="B2" s="67"/>
      <c r="C2" s="67"/>
      <c r="D2" s="67"/>
      <c r="E2" s="67"/>
      <c r="F2" s="67"/>
      <c r="G2" s="9"/>
      <c r="H2" s="10"/>
    </row>
    <row r="3" ht="9" customHeight="1"/>
    <row r="4" spans="1:6" ht="15.75" hidden="1" outlineLevel="1">
      <c r="A4" s="12" t="s">
        <v>40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483.2</v>
      </c>
      <c r="E5" s="12" t="s">
        <v>12</v>
      </c>
      <c r="F5" s="12"/>
    </row>
    <row r="6" ht="9" customHeight="1" collapsed="1">
      <c r="I6" s="31"/>
    </row>
    <row r="7" spans="1:6" ht="15.75">
      <c r="A7" s="9" t="s">
        <v>68</v>
      </c>
      <c r="C7" s="9"/>
      <c r="D7" s="51">
        <f>'2016'!F30</f>
        <v>-25877.530000000006</v>
      </c>
      <c r="E7" s="12" t="s">
        <v>14</v>
      </c>
      <c r="F7" s="9"/>
    </row>
    <row r="8" spans="1:6" ht="15.75">
      <c r="A8" s="9" t="s">
        <v>69</v>
      </c>
      <c r="C8" s="12"/>
      <c r="D8" s="13">
        <f>C17</f>
        <v>-7380.609999999998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70</v>
      </c>
      <c r="D10" s="16" t="s">
        <v>0</v>
      </c>
      <c r="E10" s="16" t="s">
        <v>19</v>
      </c>
      <c r="F10" s="16" t="s">
        <v>71</v>
      </c>
    </row>
    <row r="11" spans="1:9" s="19" customFormat="1" ht="30" customHeight="1">
      <c r="A11" s="4">
        <v>1</v>
      </c>
      <c r="B11" s="17" t="s">
        <v>1</v>
      </c>
      <c r="C11" s="38">
        <v>-3546.5699999999997</v>
      </c>
      <c r="D11" s="36">
        <v>20002.88</v>
      </c>
      <c r="E11" s="36">
        <v>18446.61</v>
      </c>
      <c r="F11" s="36">
        <f aca="true" t="shared" si="0" ref="F11:F16">C11-D11+E11</f>
        <v>-5102.84</v>
      </c>
      <c r="G11" s="15" t="s">
        <v>34</v>
      </c>
      <c r="H11" s="15">
        <v>3.67</v>
      </c>
      <c r="I11" s="41">
        <f>H11*12*H21</f>
        <v>20002.968</v>
      </c>
    </row>
    <row r="12" spans="1:9" s="19" customFormat="1" ht="15.75">
      <c r="A12" s="4">
        <v>2</v>
      </c>
      <c r="B12" s="17" t="s">
        <v>2</v>
      </c>
      <c r="C12" s="38">
        <v>-2719.829999999998</v>
      </c>
      <c r="D12" s="36">
        <v>16296.71</v>
      </c>
      <c r="E12" s="36">
        <v>15028.8</v>
      </c>
      <c r="F12" s="36">
        <f t="shared" si="0"/>
        <v>-3987.739999999998</v>
      </c>
      <c r="G12" s="15" t="s">
        <v>35</v>
      </c>
      <c r="H12" s="15">
        <v>3.2</v>
      </c>
      <c r="I12" s="42">
        <f>H12*12*H21</f>
        <v>17441.280000000002</v>
      </c>
    </row>
    <row r="13" spans="1:9" s="19" customFormat="1" ht="29.25" customHeight="1">
      <c r="A13" s="4">
        <v>3</v>
      </c>
      <c r="B13" s="17" t="s">
        <v>36</v>
      </c>
      <c r="C13" s="38">
        <v>-485.8800000000001</v>
      </c>
      <c r="D13" s="36">
        <v>2779.8</v>
      </c>
      <c r="E13" s="36">
        <v>2563.54</v>
      </c>
      <c r="F13" s="36">
        <f t="shared" si="0"/>
        <v>-702.1400000000003</v>
      </c>
      <c r="G13" s="15" t="s">
        <v>39</v>
      </c>
      <c r="H13" s="15">
        <v>0</v>
      </c>
      <c r="I13" s="42">
        <f>H13*12*H21</f>
        <v>0</v>
      </c>
    </row>
    <row r="14" spans="1:8" s="19" customFormat="1" ht="30" customHeight="1">
      <c r="A14" s="4">
        <v>4</v>
      </c>
      <c r="B14" s="17" t="s">
        <v>37</v>
      </c>
      <c r="C14" s="38">
        <v>-628.3299999999999</v>
      </c>
      <c r="D14" s="36">
        <v>276.67</v>
      </c>
      <c r="E14" s="36">
        <v>734.38</v>
      </c>
      <c r="F14" s="36">
        <f t="shared" si="0"/>
        <v>-170.62</v>
      </c>
      <c r="G14" s="18"/>
      <c r="H14" s="18"/>
    </row>
    <row r="15" spans="1:8" s="19" customFormat="1" ht="30" customHeight="1">
      <c r="A15" s="4">
        <v>5</v>
      </c>
      <c r="B15" s="17" t="s">
        <v>74</v>
      </c>
      <c r="C15" s="55">
        <v>0</v>
      </c>
      <c r="D15" s="37">
        <f>256.14+85.38</f>
        <v>341.52</v>
      </c>
      <c r="E15" s="37">
        <v>253.66</v>
      </c>
      <c r="F15" s="36">
        <f t="shared" si="0"/>
        <v>-87.85999999999999</v>
      </c>
      <c r="G15" s="18"/>
      <c r="H15" s="18"/>
    </row>
    <row r="16" spans="1:8" s="19" customFormat="1" ht="30" customHeight="1">
      <c r="A16" s="4">
        <v>6</v>
      </c>
      <c r="B16" s="17" t="s">
        <v>75</v>
      </c>
      <c r="C16" s="55">
        <v>0</v>
      </c>
      <c r="D16" s="37">
        <f>7731.39+3276.88</f>
        <v>11008.27</v>
      </c>
      <c r="E16" s="37">
        <v>8395.49</v>
      </c>
      <c r="F16" s="36">
        <f t="shared" si="0"/>
        <v>-2612.7800000000007</v>
      </c>
      <c r="G16" s="18"/>
      <c r="H16" s="56" t="s">
        <v>76</v>
      </c>
    </row>
    <row r="17" spans="1:6" ht="19.5" customHeight="1">
      <c r="A17" s="4"/>
      <c r="B17" s="17" t="s">
        <v>3</v>
      </c>
      <c r="C17" s="37">
        <f>SUM(C11:C16)</f>
        <v>-7380.609999999998</v>
      </c>
      <c r="D17" s="37">
        <f>SUM(D11:D16)</f>
        <v>50705.84999999999</v>
      </c>
      <c r="E17" s="37">
        <f>SUM(E11:E16)</f>
        <v>45422.48</v>
      </c>
      <c r="F17" s="37">
        <f>SUM(F11:F16)</f>
        <v>-12663.98</v>
      </c>
    </row>
    <row r="18" ht="11.25" customHeight="1"/>
    <row r="19" spans="1:6" ht="15.75">
      <c r="A19" s="67" t="s">
        <v>20</v>
      </c>
      <c r="B19" s="67"/>
      <c r="C19" s="67"/>
      <c r="D19" s="67"/>
      <c r="E19" s="67"/>
      <c r="F19" s="67"/>
    </row>
    <row r="20" spans="1:8" ht="15.75">
      <c r="A20" s="54"/>
      <c r="B20" s="54"/>
      <c r="C20" s="54"/>
      <c r="D20" s="54"/>
      <c r="E20" s="54"/>
      <c r="F20" s="54"/>
      <c r="H20" s="5" t="s">
        <v>21</v>
      </c>
    </row>
    <row r="21" spans="1:8" ht="33" customHeight="1">
      <c r="A21" s="16" t="s">
        <v>33</v>
      </c>
      <c r="B21" s="68" t="s">
        <v>4</v>
      </c>
      <c r="C21" s="68"/>
      <c r="D21" s="68"/>
      <c r="E21" s="68"/>
      <c r="F21" s="20" t="s">
        <v>10</v>
      </c>
      <c r="G21" s="21"/>
      <c r="H21" s="5">
        <v>454.2</v>
      </c>
    </row>
    <row r="22" spans="1:10" ht="18" customHeight="1">
      <c r="A22" s="22">
        <v>1</v>
      </c>
      <c r="B22" s="69" t="s">
        <v>5</v>
      </c>
      <c r="C22" s="69"/>
      <c r="D22" s="69"/>
      <c r="E22" s="69"/>
      <c r="F22" s="1">
        <f>I12</f>
        <v>17441.280000000002</v>
      </c>
      <c r="G22" s="23"/>
      <c r="H22" s="5" t="s">
        <v>22</v>
      </c>
      <c r="I22" s="5" t="s">
        <v>23</v>
      </c>
      <c r="J22" s="5" t="s">
        <v>24</v>
      </c>
    </row>
    <row r="23" spans="1:7" ht="18" customHeight="1">
      <c r="A23" s="24">
        <v>2</v>
      </c>
      <c r="B23" s="66" t="s">
        <v>43</v>
      </c>
      <c r="C23" s="66"/>
      <c r="D23" s="66"/>
      <c r="E23" s="66"/>
      <c r="F23" s="2">
        <f>I13</f>
        <v>0</v>
      </c>
      <c r="G23" s="23"/>
    </row>
    <row r="24" spans="1:7" ht="18" customHeight="1">
      <c r="A24" s="24">
        <v>3</v>
      </c>
      <c r="B24" s="66" t="s">
        <v>6</v>
      </c>
      <c r="C24" s="66"/>
      <c r="D24" s="66"/>
      <c r="E24" s="66"/>
      <c r="F24" s="2">
        <f>F25+F26+F27</f>
        <v>0</v>
      </c>
      <c r="G24" s="23"/>
    </row>
    <row r="25" spans="1:7" ht="16.5" customHeight="1">
      <c r="A25" s="24" t="s">
        <v>7</v>
      </c>
      <c r="B25" s="66" t="s">
        <v>25</v>
      </c>
      <c r="C25" s="66"/>
      <c r="D25" s="66"/>
      <c r="E25" s="66"/>
      <c r="F25" s="3">
        <v>0</v>
      </c>
      <c r="G25" s="12"/>
    </row>
    <row r="26" spans="1:7" ht="16.5" customHeight="1">
      <c r="A26" s="24" t="s">
        <v>7</v>
      </c>
      <c r="B26" s="66" t="s">
        <v>26</v>
      </c>
      <c r="C26" s="66"/>
      <c r="D26" s="66"/>
      <c r="E26" s="66"/>
      <c r="F26" s="3">
        <v>0</v>
      </c>
      <c r="G26" s="12"/>
    </row>
    <row r="27" spans="1:7" ht="16.5" customHeight="1">
      <c r="A27" s="24" t="s">
        <v>7</v>
      </c>
      <c r="B27" s="66" t="s">
        <v>27</v>
      </c>
      <c r="C27" s="66"/>
      <c r="D27" s="66"/>
      <c r="E27" s="66"/>
      <c r="F27" s="3">
        <v>0</v>
      </c>
      <c r="G27" s="12"/>
    </row>
    <row r="28" spans="1:7" ht="17.25" customHeight="1">
      <c r="A28" s="24">
        <v>4</v>
      </c>
      <c r="B28" s="57" t="s">
        <v>37</v>
      </c>
      <c r="C28" s="57"/>
      <c r="D28" s="57"/>
      <c r="E28" s="57"/>
      <c r="F28" s="3">
        <f>D14</f>
        <v>276.67</v>
      </c>
      <c r="G28" s="12"/>
    </row>
    <row r="29" spans="1:7" ht="17.25" customHeight="1">
      <c r="A29" s="24">
        <v>5</v>
      </c>
      <c r="B29" s="57" t="s">
        <v>38</v>
      </c>
      <c r="C29" s="57"/>
      <c r="D29" s="57"/>
      <c r="E29" s="57"/>
      <c r="F29" s="3">
        <f>D12+D13</f>
        <v>19076.51</v>
      </c>
      <c r="G29" s="12"/>
    </row>
    <row r="30" spans="1:7" ht="17.25" customHeight="1">
      <c r="A30" s="24">
        <v>6</v>
      </c>
      <c r="B30" s="57" t="s">
        <v>74</v>
      </c>
      <c r="C30" s="57"/>
      <c r="D30" s="57"/>
      <c r="E30" s="57"/>
      <c r="F30" s="3">
        <f>D15</f>
        <v>341.52</v>
      </c>
      <c r="G30" s="12"/>
    </row>
    <row r="31" spans="1:7" ht="17.25" customHeight="1">
      <c r="A31" s="24">
        <v>7</v>
      </c>
      <c r="B31" s="57" t="s">
        <v>75</v>
      </c>
      <c r="C31" s="57"/>
      <c r="D31" s="57"/>
      <c r="E31" s="57"/>
      <c r="F31" s="3">
        <f>D16</f>
        <v>11008.27</v>
      </c>
      <c r="G31" s="12"/>
    </row>
    <row r="32" spans="1:7" s="27" customFormat="1" ht="21" customHeight="1">
      <c r="A32" s="25"/>
      <c r="B32" s="58" t="s">
        <v>8</v>
      </c>
      <c r="C32" s="58"/>
      <c r="D32" s="58"/>
      <c r="E32" s="58"/>
      <c r="F32" s="26">
        <f>F22+F23+F24+F29+F28+F30+F31</f>
        <v>48144.25</v>
      </c>
      <c r="G32" s="9"/>
    </row>
    <row r="34" spans="1:6" ht="18" customHeight="1">
      <c r="A34" s="39" t="s">
        <v>72</v>
      </c>
      <c r="B34" s="39"/>
      <c r="C34" s="39"/>
      <c r="D34" s="39"/>
      <c r="E34" s="39"/>
      <c r="F34" s="3">
        <f>D7+D17-F32</f>
        <v>-23315.930000000015</v>
      </c>
    </row>
    <row r="35" spans="1:6" ht="20.25" customHeight="1">
      <c r="A35" s="39" t="s">
        <v>73</v>
      </c>
      <c r="B35" s="39"/>
      <c r="C35" s="39"/>
      <c r="D35" s="39"/>
      <c r="E35" s="39"/>
      <c r="F35" s="3">
        <f>F17</f>
        <v>-12663.98</v>
      </c>
    </row>
    <row r="36" spans="1:6" ht="15.75" outlineLevel="1">
      <c r="A36" s="40" t="s">
        <v>45</v>
      </c>
      <c r="B36" s="40"/>
      <c r="C36" s="40"/>
      <c r="D36" s="40"/>
      <c r="E36" s="40"/>
      <c r="F36" s="3">
        <f>F34+F35</f>
        <v>-35979.91000000002</v>
      </c>
    </row>
    <row r="37" ht="11.25" customHeight="1"/>
    <row r="39" spans="1:6" ht="15.75">
      <c r="A39" s="28" t="s">
        <v>16</v>
      </c>
      <c r="B39" s="28" t="s">
        <v>9</v>
      </c>
      <c r="C39" s="59" t="s">
        <v>28</v>
      </c>
      <c r="D39" s="60"/>
      <c r="E39" s="61"/>
      <c r="F39" s="28" t="s">
        <v>29</v>
      </c>
    </row>
    <row r="40" spans="1:6" ht="15.75">
      <c r="A40" s="44"/>
      <c r="B40" s="52"/>
      <c r="C40" s="62"/>
      <c r="D40" s="63"/>
      <c r="E40" s="64"/>
      <c r="F40" s="53"/>
    </row>
    <row r="41" spans="1:6" ht="15.75">
      <c r="A41" s="4"/>
      <c r="B41" s="52"/>
      <c r="C41" s="62"/>
      <c r="D41" s="63"/>
      <c r="E41" s="64"/>
      <c r="F41" s="53"/>
    </row>
    <row r="42" spans="1:6" s="27" customFormat="1" ht="15.75">
      <c r="A42" s="65" t="s">
        <v>30</v>
      </c>
      <c r="B42" s="65"/>
      <c r="C42" s="65"/>
      <c r="D42" s="65"/>
      <c r="E42" s="65"/>
      <c r="F42" s="29">
        <f>SUM(F40:F41)</f>
        <v>0</v>
      </c>
    </row>
  </sheetData>
  <sheetProtection/>
  <mergeCells count="19">
    <mergeCell ref="A1:F1"/>
    <mergeCell ref="A2:F2"/>
    <mergeCell ref="A19:F19"/>
    <mergeCell ref="B21:E21"/>
    <mergeCell ref="B22:E22"/>
    <mergeCell ref="B23:E23"/>
    <mergeCell ref="A42:E42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C39:E39"/>
    <mergeCell ref="C40:E40"/>
    <mergeCell ref="C41:E4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8"/>
  <sheetViews>
    <sheetView zoomScalePageLayoutView="0" workbookViewId="0" topLeftCell="A1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7" t="s">
        <v>56</v>
      </c>
      <c r="B1" s="67"/>
      <c r="C1" s="67"/>
      <c r="D1" s="67"/>
      <c r="E1" s="67"/>
      <c r="F1" s="67"/>
      <c r="G1" s="43"/>
    </row>
    <row r="2" spans="1:8" ht="15.75">
      <c r="A2" s="67" t="s">
        <v>41</v>
      </c>
      <c r="B2" s="67"/>
      <c r="C2" s="67"/>
      <c r="D2" s="67"/>
      <c r="E2" s="67"/>
      <c r="F2" s="67"/>
      <c r="G2" s="9"/>
      <c r="H2" s="10"/>
    </row>
    <row r="3" ht="9" customHeight="1"/>
    <row r="4" spans="1:6" ht="15.75" hidden="1" outlineLevel="1">
      <c r="A4" s="12" t="s">
        <v>40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483.2</v>
      </c>
      <c r="E5" s="12" t="s">
        <v>12</v>
      </c>
      <c r="F5" s="12"/>
    </row>
    <row r="6" ht="9" customHeight="1" collapsed="1">
      <c r="I6" s="31"/>
    </row>
    <row r="7" spans="1:6" ht="15.75">
      <c r="A7" s="9" t="s">
        <v>48</v>
      </c>
      <c r="C7" s="9"/>
      <c r="D7" s="51">
        <f>'2015'!F30</f>
        <v>-23623.64</v>
      </c>
      <c r="E7" s="12" t="s">
        <v>14</v>
      </c>
      <c r="F7" s="9"/>
    </row>
    <row r="8" spans="1:6" ht="15.75">
      <c r="A8" s="9" t="s">
        <v>61</v>
      </c>
      <c r="C8" s="12"/>
      <c r="D8" s="13">
        <f>C15</f>
        <v>-11464.18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64</v>
      </c>
      <c r="D10" s="16" t="s">
        <v>0</v>
      </c>
      <c r="E10" s="16" t="s">
        <v>19</v>
      </c>
      <c r="F10" s="16" t="s">
        <v>65</v>
      </c>
    </row>
    <row r="11" spans="1:9" s="19" customFormat="1" ht="30" customHeight="1">
      <c r="A11" s="4">
        <v>1</v>
      </c>
      <c r="B11" s="17" t="s">
        <v>1</v>
      </c>
      <c r="C11" s="38">
        <v>-5992.510000000002</v>
      </c>
      <c r="D11" s="36">
        <v>16171.39</v>
      </c>
      <c r="E11" s="36">
        <v>18617.33</v>
      </c>
      <c r="F11" s="36">
        <f>C11-D11+E11</f>
        <v>-3546.5699999999997</v>
      </c>
      <c r="G11" s="15" t="s">
        <v>34</v>
      </c>
      <c r="H11" s="15">
        <v>3.67</v>
      </c>
      <c r="I11" s="41">
        <f>H11*12*H19</f>
        <v>20002.968</v>
      </c>
    </row>
    <row r="12" spans="1:9" s="19" customFormat="1" ht="15.75">
      <c r="A12" s="4">
        <v>2</v>
      </c>
      <c r="B12" s="17" t="s">
        <v>2</v>
      </c>
      <c r="C12" s="38">
        <v>-3784.029999999999</v>
      </c>
      <c r="D12" s="36">
        <v>14103.66</v>
      </c>
      <c r="E12" s="36">
        <v>15167.86</v>
      </c>
      <c r="F12" s="36">
        <f>C12-D12+E12</f>
        <v>-2719.829999999998</v>
      </c>
      <c r="G12" s="15" t="s">
        <v>35</v>
      </c>
      <c r="H12" s="15">
        <v>3.2</v>
      </c>
      <c r="I12" s="42">
        <f>H12*12*H19</f>
        <v>17441.280000000002</v>
      </c>
    </row>
    <row r="13" spans="1:9" s="19" customFormat="1" ht="29.25" customHeight="1">
      <c r="A13" s="4">
        <v>3</v>
      </c>
      <c r="B13" s="17" t="s">
        <v>36</v>
      </c>
      <c r="C13" s="38">
        <v>-811.8699999999999</v>
      </c>
      <c r="D13" s="36">
        <v>2261.28</v>
      </c>
      <c r="E13" s="36">
        <v>2587.27</v>
      </c>
      <c r="F13" s="36">
        <f>C13-D13+E13</f>
        <v>-485.8800000000001</v>
      </c>
      <c r="G13" s="15" t="s">
        <v>39</v>
      </c>
      <c r="H13" s="15">
        <v>0</v>
      </c>
      <c r="I13" s="42">
        <f>H13*12*H19</f>
        <v>0</v>
      </c>
    </row>
    <row r="14" spans="1:8" s="19" customFormat="1" ht="30" customHeight="1">
      <c r="A14" s="4">
        <v>4</v>
      </c>
      <c r="B14" s="17" t="s">
        <v>37</v>
      </c>
      <c r="C14" s="38">
        <v>-875.77</v>
      </c>
      <c r="D14" s="36">
        <v>3555.19</v>
      </c>
      <c r="E14" s="36">
        <v>3802.63</v>
      </c>
      <c r="F14" s="36">
        <f>C14-D14+E14</f>
        <v>-628.3299999999999</v>
      </c>
      <c r="G14" s="18"/>
      <c r="H14" s="18"/>
    </row>
    <row r="15" spans="1:6" ht="19.5" customHeight="1">
      <c r="A15" s="4"/>
      <c r="B15" s="17" t="s">
        <v>3</v>
      </c>
      <c r="C15" s="37">
        <f>SUM(C11:C14)</f>
        <v>-11464.18</v>
      </c>
      <c r="D15" s="37">
        <f>SUM(D11:D14)</f>
        <v>36091.52</v>
      </c>
      <c r="E15" s="37">
        <f>SUM(E11:E14)</f>
        <v>40175.09</v>
      </c>
      <c r="F15" s="37">
        <f>SUM(F11:F14)</f>
        <v>-7380.609999999998</v>
      </c>
    </row>
    <row r="16" ht="11.25" customHeight="1"/>
    <row r="17" spans="1:6" ht="15.75">
      <c r="A17" s="67" t="s">
        <v>20</v>
      </c>
      <c r="B17" s="67"/>
      <c r="C17" s="67"/>
      <c r="D17" s="67"/>
      <c r="E17" s="67"/>
      <c r="F17" s="67"/>
    </row>
    <row r="18" spans="1:8" ht="15.75">
      <c r="A18" s="43"/>
      <c r="B18" s="43"/>
      <c r="C18" s="43"/>
      <c r="D18" s="43"/>
      <c r="E18" s="43"/>
      <c r="F18" s="43"/>
      <c r="H18" s="5" t="s">
        <v>21</v>
      </c>
    </row>
    <row r="19" spans="1:8" ht="33" customHeight="1">
      <c r="A19" s="16" t="s">
        <v>33</v>
      </c>
      <c r="B19" s="68" t="s">
        <v>4</v>
      </c>
      <c r="C19" s="68"/>
      <c r="D19" s="68"/>
      <c r="E19" s="68"/>
      <c r="F19" s="20" t="s">
        <v>10</v>
      </c>
      <c r="G19" s="21"/>
      <c r="H19" s="5">
        <v>454.2</v>
      </c>
    </row>
    <row r="20" spans="1:10" ht="18" customHeight="1">
      <c r="A20" s="22">
        <v>1</v>
      </c>
      <c r="B20" s="69" t="s">
        <v>5</v>
      </c>
      <c r="C20" s="69"/>
      <c r="D20" s="69"/>
      <c r="E20" s="69"/>
      <c r="F20" s="1">
        <f>I12</f>
        <v>17441.280000000002</v>
      </c>
      <c r="G20" s="23"/>
      <c r="H20" s="5" t="s">
        <v>22</v>
      </c>
      <c r="I20" s="5" t="s">
        <v>23</v>
      </c>
      <c r="J20" s="5" t="s">
        <v>24</v>
      </c>
    </row>
    <row r="21" spans="1:7" ht="18" customHeight="1">
      <c r="A21" s="24">
        <v>2</v>
      </c>
      <c r="B21" s="66" t="s">
        <v>43</v>
      </c>
      <c r="C21" s="66"/>
      <c r="D21" s="66"/>
      <c r="E21" s="66"/>
      <c r="F21" s="2">
        <f>I13</f>
        <v>0</v>
      </c>
      <c r="G21" s="23"/>
    </row>
    <row r="22" spans="1:7" ht="18" customHeight="1">
      <c r="A22" s="24">
        <v>3</v>
      </c>
      <c r="B22" s="66" t="s">
        <v>6</v>
      </c>
      <c r="C22" s="66"/>
      <c r="D22" s="66"/>
      <c r="E22" s="66"/>
      <c r="F22" s="2">
        <f>F23+F24+F25</f>
        <v>984</v>
      </c>
      <c r="G22" s="23"/>
    </row>
    <row r="23" spans="1:7" ht="16.5" customHeight="1">
      <c r="A23" s="24" t="s">
        <v>7</v>
      </c>
      <c r="B23" s="66" t="s">
        <v>25</v>
      </c>
      <c r="C23" s="66"/>
      <c r="D23" s="66"/>
      <c r="E23" s="66"/>
      <c r="F23" s="3">
        <v>0</v>
      </c>
      <c r="G23" s="12"/>
    </row>
    <row r="24" spans="1:7" ht="16.5" customHeight="1">
      <c r="A24" s="24" t="s">
        <v>7</v>
      </c>
      <c r="B24" s="66" t="s">
        <v>26</v>
      </c>
      <c r="C24" s="66"/>
      <c r="D24" s="66"/>
      <c r="E24" s="66"/>
      <c r="F24" s="3">
        <f>F36+F37</f>
        <v>984</v>
      </c>
      <c r="G24" s="12"/>
    </row>
    <row r="25" spans="1:7" ht="16.5" customHeight="1">
      <c r="A25" s="24" t="s">
        <v>7</v>
      </c>
      <c r="B25" s="66" t="s">
        <v>27</v>
      </c>
      <c r="C25" s="66"/>
      <c r="D25" s="66"/>
      <c r="E25" s="66"/>
      <c r="F25" s="3">
        <v>0</v>
      </c>
      <c r="G25" s="12"/>
    </row>
    <row r="26" spans="1:7" ht="17.25" customHeight="1">
      <c r="A26" s="24">
        <v>4</v>
      </c>
      <c r="B26" s="57" t="s">
        <v>37</v>
      </c>
      <c r="C26" s="57"/>
      <c r="D26" s="57"/>
      <c r="E26" s="57"/>
      <c r="F26" s="3">
        <f>D14</f>
        <v>3555.19</v>
      </c>
      <c r="G26" s="12"/>
    </row>
    <row r="27" spans="1:7" ht="17.25" customHeight="1">
      <c r="A27" s="24">
        <v>5</v>
      </c>
      <c r="B27" s="57" t="s">
        <v>38</v>
      </c>
      <c r="C27" s="57"/>
      <c r="D27" s="57"/>
      <c r="E27" s="57"/>
      <c r="F27" s="3">
        <f>D12+D13</f>
        <v>16364.94</v>
      </c>
      <c r="G27" s="12"/>
    </row>
    <row r="28" spans="1:7" s="27" customFormat="1" ht="21" customHeight="1">
      <c r="A28" s="25"/>
      <c r="B28" s="58" t="s">
        <v>8</v>
      </c>
      <c r="C28" s="58"/>
      <c r="D28" s="58"/>
      <c r="E28" s="58"/>
      <c r="F28" s="26">
        <f>F20+F21+F22+F27+F26</f>
        <v>38345.41</v>
      </c>
      <c r="G28" s="9"/>
    </row>
    <row r="30" spans="1:6" ht="18" customHeight="1">
      <c r="A30" s="39" t="s">
        <v>62</v>
      </c>
      <c r="B30" s="39"/>
      <c r="C30" s="39"/>
      <c r="D30" s="39"/>
      <c r="E30" s="39"/>
      <c r="F30" s="3">
        <f>D7+D15-F28</f>
        <v>-25877.530000000006</v>
      </c>
    </row>
    <row r="31" spans="1:6" ht="20.25" customHeight="1">
      <c r="A31" s="39" t="s">
        <v>63</v>
      </c>
      <c r="B31" s="39"/>
      <c r="C31" s="39"/>
      <c r="D31" s="39"/>
      <c r="E31" s="39"/>
      <c r="F31" s="3">
        <f>F15</f>
        <v>-7380.609999999998</v>
      </c>
    </row>
    <row r="32" spans="1:6" ht="15.75" outlineLevel="1">
      <c r="A32" s="40" t="s">
        <v>45</v>
      </c>
      <c r="B32" s="40"/>
      <c r="C32" s="40"/>
      <c r="D32" s="40"/>
      <c r="E32" s="40"/>
      <c r="F32" s="3">
        <f>F30+F31</f>
        <v>-33258.14000000001</v>
      </c>
    </row>
    <row r="33" ht="11.25" customHeight="1"/>
    <row r="35" spans="1:6" ht="15.75">
      <c r="A35" s="28" t="s">
        <v>16</v>
      </c>
      <c r="B35" s="28" t="s">
        <v>9</v>
      </c>
      <c r="C35" s="59" t="s">
        <v>28</v>
      </c>
      <c r="D35" s="60"/>
      <c r="E35" s="61"/>
      <c r="F35" s="28" t="s">
        <v>29</v>
      </c>
    </row>
    <row r="36" spans="1:6" ht="15.75">
      <c r="A36" s="44"/>
      <c r="B36" s="52">
        <v>42432</v>
      </c>
      <c r="C36" s="62" t="s">
        <v>66</v>
      </c>
      <c r="D36" s="63"/>
      <c r="E36" s="64"/>
      <c r="F36" s="53">
        <v>492</v>
      </c>
    </row>
    <row r="37" spans="1:6" ht="15.75">
      <c r="A37" s="4"/>
      <c r="B37" s="52">
        <v>42444</v>
      </c>
      <c r="C37" s="62" t="s">
        <v>66</v>
      </c>
      <c r="D37" s="63"/>
      <c r="E37" s="64"/>
      <c r="F37" s="53">
        <v>492</v>
      </c>
    </row>
    <row r="38" spans="1:6" s="27" customFormat="1" ht="15.75">
      <c r="A38" s="65" t="s">
        <v>30</v>
      </c>
      <c r="B38" s="65"/>
      <c r="C38" s="65"/>
      <c r="D38" s="65"/>
      <c r="E38" s="65"/>
      <c r="F38" s="29">
        <f>SUM(F36:F37)</f>
        <v>984</v>
      </c>
    </row>
  </sheetData>
  <sheetProtection/>
  <mergeCells count="17">
    <mergeCell ref="B27:E27"/>
    <mergeCell ref="A1:F1"/>
    <mergeCell ref="A2:F2"/>
    <mergeCell ref="A17:F17"/>
    <mergeCell ref="B19:E19"/>
    <mergeCell ref="B20:E20"/>
    <mergeCell ref="B21:E21"/>
    <mergeCell ref="B28:E28"/>
    <mergeCell ref="C35:E35"/>
    <mergeCell ref="C36:E36"/>
    <mergeCell ref="C37:E37"/>
    <mergeCell ref="A38:E38"/>
    <mergeCell ref="B22:E22"/>
    <mergeCell ref="B23:E23"/>
    <mergeCell ref="B24:E24"/>
    <mergeCell ref="B25:E25"/>
    <mergeCell ref="B26:E2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38"/>
  <sheetViews>
    <sheetView view="pageBreakPreview" zoomScaleSheetLayoutView="100" zoomScalePageLayoutView="0" workbookViewId="0" topLeftCell="A15">
      <selection activeCell="D7" sqref="D7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7" t="s">
        <v>31</v>
      </c>
      <c r="B1" s="67"/>
      <c r="C1" s="67"/>
      <c r="D1" s="67"/>
      <c r="E1" s="67"/>
      <c r="F1" s="67"/>
      <c r="G1" s="8"/>
    </row>
    <row r="2" spans="1:8" ht="15.75">
      <c r="A2" s="67" t="s">
        <v>41</v>
      </c>
      <c r="B2" s="67"/>
      <c r="C2" s="67"/>
      <c r="D2" s="67"/>
      <c r="E2" s="67"/>
      <c r="F2" s="67"/>
      <c r="G2" s="9"/>
      <c r="H2" s="10"/>
    </row>
    <row r="3" ht="9" customHeight="1"/>
    <row r="4" spans="1:6" ht="15.75" hidden="1" outlineLevel="1">
      <c r="A4" s="12" t="s">
        <v>40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483.2</v>
      </c>
      <c r="E5" s="12" t="s">
        <v>12</v>
      </c>
      <c r="F5" s="12"/>
    </row>
    <row r="6" ht="9" customHeight="1" collapsed="1">
      <c r="I6" s="31"/>
    </row>
    <row r="7" spans="1:6" ht="15.75">
      <c r="A7" s="9" t="s">
        <v>55</v>
      </c>
      <c r="C7" s="9"/>
      <c r="D7" s="51">
        <f>'2014'!F30</f>
        <v>-25557.800000000003</v>
      </c>
      <c r="E7" s="12" t="s">
        <v>14</v>
      </c>
      <c r="F7" s="9"/>
    </row>
    <row r="8" spans="1:6" ht="15.75">
      <c r="A8" s="9" t="s">
        <v>13</v>
      </c>
      <c r="C8" s="12"/>
      <c r="D8" s="13">
        <f>C15</f>
        <v>-8926.08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18</v>
      </c>
      <c r="D10" s="16" t="s">
        <v>0</v>
      </c>
      <c r="E10" s="16" t="s">
        <v>19</v>
      </c>
      <c r="F10" s="16" t="s">
        <v>32</v>
      </c>
    </row>
    <row r="11" spans="1:9" s="19" customFormat="1" ht="30" customHeight="1">
      <c r="A11" s="4">
        <v>1</v>
      </c>
      <c r="B11" s="17" t="s">
        <v>1</v>
      </c>
      <c r="C11" s="38">
        <v>-4801.34</v>
      </c>
      <c r="D11" s="36">
        <v>21280.04</v>
      </c>
      <c r="E11" s="36">
        <v>20088.87</v>
      </c>
      <c r="F11" s="36">
        <f>C11-D11+E11</f>
        <v>-5992.510000000002</v>
      </c>
      <c r="G11" s="15" t="s">
        <v>34</v>
      </c>
      <c r="H11" s="15">
        <v>3.67</v>
      </c>
      <c r="I11" s="41">
        <f>H11*12*H19</f>
        <v>21280.128</v>
      </c>
    </row>
    <row r="12" spans="1:9" s="19" customFormat="1" ht="15.75">
      <c r="A12" s="4">
        <v>2</v>
      </c>
      <c r="B12" s="17" t="s">
        <v>2</v>
      </c>
      <c r="C12" s="38">
        <v>-2813.57</v>
      </c>
      <c r="D12" s="36">
        <v>17337.23</v>
      </c>
      <c r="E12" s="36">
        <v>16366.77</v>
      </c>
      <c r="F12" s="36">
        <f>C12-D12+E12</f>
        <v>-3784.029999999999</v>
      </c>
      <c r="G12" s="15" t="s">
        <v>35</v>
      </c>
      <c r="H12" s="15">
        <v>3.2</v>
      </c>
      <c r="I12" s="42">
        <f>H12*12*H19</f>
        <v>18554.88</v>
      </c>
    </row>
    <row r="13" spans="1:9" s="19" customFormat="1" ht="29.25" customHeight="1">
      <c r="A13" s="4">
        <v>3</v>
      </c>
      <c r="B13" s="17" t="s">
        <v>36</v>
      </c>
      <c r="C13" s="38">
        <v>-646.35</v>
      </c>
      <c r="D13" s="36">
        <v>2957.28</v>
      </c>
      <c r="E13" s="36">
        <v>2791.76</v>
      </c>
      <c r="F13" s="36">
        <f>C13-D13+E13</f>
        <v>-811.8699999999999</v>
      </c>
      <c r="G13" s="15" t="s">
        <v>39</v>
      </c>
      <c r="H13" s="15">
        <v>0</v>
      </c>
      <c r="I13" s="42">
        <f>H13*12*H19</f>
        <v>0</v>
      </c>
    </row>
    <row r="14" spans="1:8" s="19" customFormat="1" ht="30" customHeight="1">
      <c r="A14" s="4">
        <v>4</v>
      </c>
      <c r="B14" s="17" t="s">
        <v>37</v>
      </c>
      <c r="C14" s="38">
        <v>-664.82</v>
      </c>
      <c r="D14" s="36">
        <v>3134.21</v>
      </c>
      <c r="E14" s="36">
        <v>2923.26</v>
      </c>
      <c r="F14" s="36">
        <f>C14-D14+E14</f>
        <v>-875.77</v>
      </c>
      <c r="G14" s="18"/>
      <c r="H14" s="18"/>
    </row>
    <row r="15" spans="1:6" ht="19.5" customHeight="1">
      <c r="A15" s="4"/>
      <c r="B15" s="17" t="s">
        <v>3</v>
      </c>
      <c r="C15" s="37">
        <f>SUM(C11:C14)</f>
        <v>-8926.08</v>
      </c>
      <c r="D15" s="37">
        <f>SUM(D11:D14)</f>
        <v>44708.76</v>
      </c>
      <c r="E15" s="37">
        <f>SUM(E11:E14)</f>
        <v>42170.66</v>
      </c>
      <c r="F15" s="37">
        <f>SUM(F11:F14)</f>
        <v>-11464.18</v>
      </c>
    </row>
    <row r="16" ht="11.25" customHeight="1"/>
    <row r="17" spans="1:6" ht="15.75">
      <c r="A17" s="67" t="s">
        <v>20</v>
      </c>
      <c r="B17" s="67"/>
      <c r="C17" s="67"/>
      <c r="D17" s="67"/>
      <c r="E17" s="67"/>
      <c r="F17" s="67"/>
    </row>
    <row r="18" spans="1:8" ht="15.75">
      <c r="A18" s="30"/>
      <c r="B18" s="8"/>
      <c r="C18" s="8"/>
      <c r="D18" s="8"/>
      <c r="E18" s="8"/>
      <c r="F18" s="8"/>
      <c r="H18" s="5" t="s">
        <v>21</v>
      </c>
    </row>
    <row r="19" spans="1:8" ht="33" customHeight="1">
      <c r="A19" s="16" t="s">
        <v>33</v>
      </c>
      <c r="B19" s="68" t="s">
        <v>4</v>
      </c>
      <c r="C19" s="68"/>
      <c r="D19" s="68"/>
      <c r="E19" s="68"/>
      <c r="F19" s="20" t="s">
        <v>10</v>
      </c>
      <c r="G19" s="21"/>
      <c r="H19" s="5">
        <f>D5</f>
        <v>483.2</v>
      </c>
    </row>
    <row r="20" spans="1:10" ht="18" customHeight="1">
      <c r="A20" s="22">
        <v>1</v>
      </c>
      <c r="B20" s="69" t="s">
        <v>5</v>
      </c>
      <c r="C20" s="69"/>
      <c r="D20" s="69"/>
      <c r="E20" s="69"/>
      <c r="F20" s="1">
        <f>I12</f>
        <v>18554.88</v>
      </c>
      <c r="G20" s="23"/>
      <c r="H20" s="5" t="s">
        <v>22</v>
      </c>
      <c r="I20" s="5" t="s">
        <v>23</v>
      </c>
      <c r="J20" s="5" t="s">
        <v>24</v>
      </c>
    </row>
    <row r="21" spans="1:7" ht="18" customHeight="1">
      <c r="A21" s="24">
        <v>2</v>
      </c>
      <c r="B21" s="66" t="s">
        <v>43</v>
      </c>
      <c r="C21" s="66"/>
      <c r="D21" s="66"/>
      <c r="E21" s="66"/>
      <c r="F21" s="2">
        <f>I13</f>
        <v>0</v>
      </c>
      <c r="G21" s="23"/>
    </row>
    <row r="22" spans="1:7" ht="18" customHeight="1">
      <c r="A22" s="24">
        <v>3</v>
      </c>
      <c r="B22" s="66" t="s">
        <v>6</v>
      </c>
      <c r="C22" s="66"/>
      <c r="D22" s="66"/>
      <c r="E22" s="66"/>
      <c r="F22" s="2">
        <f>F23+F24+F25</f>
        <v>791</v>
      </c>
      <c r="G22" s="23"/>
    </row>
    <row r="23" spans="1:7" ht="16.5" customHeight="1">
      <c r="A23" s="24" t="s">
        <v>7</v>
      </c>
      <c r="B23" s="66" t="s">
        <v>25</v>
      </c>
      <c r="C23" s="66"/>
      <c r="D23" s="66"/>
      <c r="E23" s="66"/>
      <c r="F23" s="3">
        <f>F36</f>
        <v>791</v>
      </c>
      <c r="G23" s="12"/>
    </row>
    <row r="24" spans="1:7" ht="16.5" customHeight="1">
      <c r="A24" s="24" t="s">
        <v>7</v>
      </c>
      <c r="B24" s="66" t="s">
        <v>26</v>
      </c>
      <c r="C24" s="66"/>
      <c r="D24" s="66"/>
      <c r="E24" s="66"/>
      <c r="F24" s="3">
        <v>0</v>
      </c>
      <c r="G24" s="12"/>
    </row>
    <row r="25" spans="1:7" ht="16.5" customHeight="1">
      <c r="A25" s="24" t="s">
        <v>7</v>
      </c>
      <c r="B25" s="66" t="s">
        <v>27</v>
      </c>
      <c r="C25" s="66"/>
      <c r="D25" s="66"/>
      <c r="E25" s="66"/>
      <c r="F25" s="3">
        <v>0</v>
      </c>
      <c r="G25" s="12"/>
    </row>
    <row r="26" spans="1:7" ht="17.25" customHeight="1">
      <c r="A26" s="24">
        <v>4</v>
      </c>
      <c r="B26" s="57" t="s">
        <v>37</v>
      </c>
      <c r="C26" s="57"/>
      <c r="D26" s="57"/>
      <c r="E26" s="57"/>
      <c r="F26" s="3">
        <f>D14</f>
        <v>3134.21</v>
      </c>
      <c r="G26" s="12"/>
    </row>
    <row r="27" spans="1:7" ht="17.25" customHeight="1">
      <c r="A27" s="24">
        <v>5</v>
      </c>
      <c r="B27" s="57" t="s">
        <v>38</v>
      </c>
      <c r="C27" s="57"/>
      <c r="D27" s="57"/>
      <c r="E27" s="57"/>
      <c r="F27" s="3">
        <f>D12+D13</f>
        <v>20294.51</v>
      </c>
      <c r="G27" s="12"/>
    </row>
    <row r="28" spans="1:7" s="27" customFormat="1" ht="21" customHeight="1">
      <c r="A28" s="25"/>
      <c r="B28" s="58" t="s">
        <v>8</v>
      </c>
      <c r="C28" s="58"/>
      <c r="D28" s="58"/>
      <c r="E28" s="58"/>
      <c r="F28" s="26">
        <f>F20+F21+F22+F27+F26</f>
        <v>42774.6</v>
      </c>
      <c r="G28" s="9"/>
    </row>
    <row r="30" spans="1:6" ht="18" customHeight="1">
      <c r="A30" s="39" t="s">
        <v>46</v>
      </c>
      <c r="B30" s="39"/>
      <c r="C30" s="39"/>
      <c r="D30" s="39"/>
      <c r="E30" s="39"/>
      <c r="F30" s="3">
        <f>D7+D15-F28</f>
        <v>-23623.64</v>
      </c>
    </row>
    <row r="31" spans="1:6" ht="20.25" customHeight="1">
      <c r="A31" s="39" t="s">
        <v>44</v>
      </c>
      <c r="B31" s="39"/>
      <c r="C31" s="39"/>
      <c r="D31" s="39"/>
      <c r="E31" s="39"/>
      <c r="F31" s="3">
        <f>F15</f>
        <v>-11464.18</v>
      </c>
    </row>
    <row r="32" spans="1:6" ht="15.75" outlineLevel="1">
      <c r="A32" s="40" t="s">
        <v>45</v>
      </c>
      <c r="B32" s="40"/>
      <c r="C32" s="40"/>
      <c r="D32" s="40"/>
      <c r="E32" s="40"/>
      <c r="F32" s="3">
        <f>F30+F31</f>
        <v>-35087.82</v>
      </c>
    </row>
    <row r="33" ht="11.25" customHeight="1"/>
    <row r="35" spans="1:6" ht="15.75">
      <c r="A35" s="28" t="s">
        <v>16</v>
      </c>
      <c r="B35" s="28" t="s">
        <v>9</v>
      </c>
      <c r="C35" s="59" t="s">
        <v>28</v>
      </c>
      <c r="D35" s="60"/>
      <c r="E35" s="61"/>
      <c r="F35" s="28" t="s">
        <v>29</v>
      </c>
    </row>
    <row r="36" spans="1:6" s="33" customFormat="1" ht="15.75">
      <c r="A36" s="32"/>
      <c r="B36" s="34">
        <v>42039</v>
      </c>
      <c r="C36" s="73" t="s">
        <v>42</v>
      </c>
      <c r="D36" s="74"/>
      <c r="E36" s="75"/>
      <c r="F36" s="35">
        <v>791</v>
      </c>
    </row>
    <row r="37" spans="1:6" ht="15.75">
      <c r="A37" s="4"/>
      <c r="B37" s="6"/>
      <c r="C37" s="70"/>
      <c r="D37" s="71"/>
      <c r="E37" s="72"/>
      <c r="F37" s="7"/>
    </row>
    <row r="38" spans="1:6" s="27" customFormat="1" ht="15.75">
      <c r="A38" s="65" t="s">
        <v>30</v>
      </c>
      <c r="B38" s="65"/>
      <c r="C38" s="65"/>
      <c r="D38" s="65"/>
      <c r="E38" s="65"/>
      <c r="F38" s="29">
        <f>SUM(F36:F37)</f>
        <v>791</v>
      </c>
    </row>
  </sheetData>
  <sheetProtection selectLockedCells="1" selectUnlockedCells="1"/>
  <mergeCells count="17">
    <mergeCell ref="C37:E37"/>
    <mergeCell ref="A38:E38"/>
    <mergeCell ref="C35:E35"/>
    <mergeCell ref="C36:E36"/>
    <mergeCell ref="B28:E28"/>
    <mergeCell ref="B21:E21"/>
    <mergeCell ref="B22:E22"/>
    <mergeCell ref="B23:E23"/>
    <mergeCell ref="B24:E24"/>
    <mergeCell ref="B25:E25"/>
    <mergeCell ref="B27:E27"/>
    <mergeCell ref="B26:E26"/>
    <mergeCell ref="A1:F1"/>
    <mergeCell ref="A2:F2"/>
    <mergeCell ref="A17:F17"/>
    <mergeCell ref="B19:E19"/>
    <mergeCell ref="B20:E20"/>
  </mergeCells>
  <printOptions horizontalCentered="1" verticalCentered="1"/>
  <pageMargins left="0.7480314960629921" right="0.7480314960629921" top="0.1968503937007874" bottom="0.1968503937007874" header="0" footer="0"/>
  <pageSetup fitToHeight="1" fitToWidth="1"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0"/>
  <sheetViews>
    <sheetView zoomScalePageLayoutView="0" workbookViewId="0" topLeftCell="A15">
      <selection activeCell="H14" sqref="H14"/>
    </sheetView>
  </sheetViews>
  <sheetFormatPr defaultColWidth="9.140625" defaultRowHeight="12.75" outlineLevelRow="1"/>
  <cols>
    <col min="1" max="1" width="4.421875" style="11" customWidth="1"/>
    <col min="2" max="2" width="17.00390625" style="5" customWidth="1"/>
    <col min="3" max="3" width="15.57421875" style="5" customWidth="1"/>
    <col min="4" max="4" width="13.57421875" style="5" customWidth="1"/>
    <col min="5" max="5" width="14.00390625" style="5" customWidth="1"/>
    <col min="6" max="6" width="18.140625" style="5" customWidth="1"/>
    <col min="7" max="7" width="10.140625" style="5" customWidth="1"/>
    <col min="8" max="8" width="9.57421875" style="5" bestFit="1" customWidth="1"/>
    <col min="9" max="9" width="11.421875" style="5" customWidth="1"/>
    <col min="10" max="10" width="11.00390625" style="5" customWidth="1"/>
    <col min="11" max="16384" width="9.140625" style="5" customWidth="1"/>
  </cols>
  <sheetData>
    <row r="1" spans="1:7" ht="15.75">
      <c r="A1" s="67" t="s">
        <v>47</v>
      </c>
      <c r="B1" s="67"/>
      <c r="C1" s="67"/>
      <c r="D1" s="67"/>
      <c r="E1" s="67"/>
      <c r="F1" s="67"/>
      <c r="G1" s="43"/>
    </row>
    <row r="2" spans="1:8" ht="15.75">
      <c r="A2" s="67" t="s">
        <v>41</v>
      </c>
      <c r="B2" s="67"/>
      <c r="C2" s="67"/>
      <c r="D2" s="67"/>
      <c r="E2" s="67"/>
      <c r="F2" s="67"/>
      <c r="G2" s="9"/>
      <c r="H2" s="10"/>
    </row>
    <row r="3" ht="9" customHeight="1"/>
    <row r="4" spans="1:6" ht="15.75" hidden="1" outlineLevel="1">
      <c r="A4" s="12" t="s">
        <v>40</v>
      </c>
      <c r="C4" s="12"/>
      <c r="D4" s="12"/>
      <c r="E4" s="12"/>
      <c r="F4" s="12"/>
    </row>
    <row r="5" spans="1:6" ht="15.75" hidden="1" outlineLevel="1">
      <c r="A5" s="12" t="s">
        <v>11</v>
      </c>
      <c r="C5" s="12"/>
      <c r="D5" s="12">
        <v>483.2</v>
      </c>
      <c r="E5" s="12" t="s">
        <v>12</v>
      </c>
      <c r="F5" s="12"/>
    </row>
    <row r="6" ht="9" customHeight="1" collapsed="1">
      <c r="I6" s="31"/>
    </row>
    <row r="7" spans="1:6" ht="15.75">
      <c r="A7" s="9" t="s">
        <v>49</v>
      </c>
      <c r="C7" s="9"/>
      <c r="D7" s="13">
        <v>4087.74</v>
      </c>
      <c r="E7" s="12" t="s">
        <v>14</v>
      </c>
      <c r="F7" s="9"/>
    </row>
    <row r="8" spans="1:6" ht="15.75">
      <c r="A8" s="9" t="s">
        <v>50</v>
      </c>
      <c r="C8" s="12"/>
      <c r="D8" s="13">
        <f>C15</f>
        <v>-5511.570000000001</v>
      </c>
      <c r="E8" s="12" t="s">
        <v>14</v>
      </c>
      <c r="F8" s="12"/>
    </row>
    <row r="9" spans="2:6" ht="15.75">
      <c r="B9" s="12"/>
      <c r="C9" s="12"/>
      <c r="D9" s="12"/>
      <c r="E9" s="12"/>
      <c r="F9" s="14" t="s">
        <v>15</v>
      </c>
    </row>
    <row r="10" spans="1:6" s="11" customFormat="1" ht="28.5" customHeight="1">
      <c r="A10" s="4" t="s">
        <v>16</v>
      </c>
      <c r="B10" s="15" t="s">
        <v>17</v>
      </c>
      <c r="C10" s="16" t="s">
        <v>57</v>
      </c>
      <c r="D10" s="16" t="s">
        <v>0</v>
      </c>
      <c r="E10" s="16" t="s">
        <v>19</v>
      </c>
      <c r="F10" s="16" t="s">
        <v>58</v>
      </c>
    </row>
    <row r="11" spans="1:9" s="19" customFormat="1" ht="30" customHeight="1">
      <c r="A11" s="4">
        <v>1</v>
      </c>
      <c r="B11" s="17" t="s">
        <v>1</v>
      </c>
      <c r="C11" s="38">
        <v>-3782.44</v>
      </c>
      <c r="D11" s="36">
        <v>21280.04</v>
      </c>
      <c r="E11" s="36">
        <v>20261.14</v>
      </c>
      <c r="F11" s="36">
        <f>C11-D11+E11</f>
        <v>-4801.34</v>
      </c>
      <c r="G11" s="15" t="s">
        <v>34</v>
      </c>
      <c r="H11" s="15">
        <v>3.67</v>
      </c>
      <c r="I11" s="41">
        <f>H11*12*H19</f>
        <v>21280.128</v>
      </c>
    </row>
    <row r="12" spans="1:9" s="19" customFormat="1" ht="15.75">
      <c r="A12" s="4">
        <v>2</v>
      </c>
      <c r="B12" s="17" t="s">
        <v>2</v>
      </c>
      <c r="C12" s="38">
        <v>-1071.86</v>
      </c>
      <c r="D12" s="36">
        <v>13173.17</v>
      </c>
      <c r="E12" s="36">
        <v>11431.46</v>
      </c>
      <c r="F12" s="36">
        <f>C12-D12+E12</f>
        <v>-2813.5700000000015</v>
      </c>
      <c r="G12" s="15" t="s">
        <v>35</v>
      </c>
      <c r="H12" s="15">
        <v>3.2</v>
      </c>
      <c r="I12" s="42">
        <f>H12*12*H19</f>
        <v>18554.88</v>
      </c>
    </row>
    <row r="13" spans="1:9" s="19" customFormat="1" ht="29.25" customHeight="1">
      <c r="A13" s="4">
        <v>3</v>
      </c>
      <c r="B13" s="17" t="s">
        <v>36</v>
      </c>
      <c r="C13" s="38">
        <v>-675.1</v>
      </c>
      <c r="D13" s="36">
        <v>2957.28</v>
      </c>
      <c r="E13" s="36">
        <v>2986.03</v>
      </c>
      <c r="F13" s="36">
        <f>C13-D13+E13</f>
        <v>-646.3499999999999</v>
      </c>
      <c r="G13" s="15" t="s">
        <v>39</v>
      </c>
      <c r="H13" s="15">
        <v>0</v>
      </c>
      <c r="I13" s="42">
        <f>H13*12*H19</f>
        <v>0</v>
      </c>
    </row>
    <row r="14" spans="1:8" s="19" customFormat="1" ht="30" customHeight="1">
      <c r="A14" s="4">
        <v>4</v>
      </c>
      <c r="B14" s="17" t="s">
        <v>37</v>
      </c>
      <c r="C14" s="38">
        <v>17.83</v>
      </c>
      <c r="D14" s="36">
        <v>3282.33</v>
      </c>
      <c r="E14" s="36">
        <v>2599.68</v>
      </c>
      <c r="F14" s="36">
        <f>C14-D14+E14</f>
        <v>-664.8200000000002</v>
      </c>
      <c r="G14" s="18"/>
      <c r="H14" s="18"/>
    </row>
    <row r="15" spans="1:6" ht="19.5" customHeight="1">
      <c r="A15" s="4"/>
      <c r="B15" s="17" t="s">
        <v>3</v>
      </c>
      <c r="C15" s="37">
        <f>SUM(C11:C14)</f>
        <v>-5511.570000000001</v>
      </c>
      <c r="D15" s="37">
        <f>SUM(D11:D14)</f>
        <v>40692.82</v>
      </c>
      <c r="E15" s="37">
        <f>SUM(E11:E14)</f>
        <v>37278.31</v>
      </c>
      <c r="F15" s="37">
        <f>SUM(F11:F14)</f>
        <v>-8926.080000000002</v>
      </c>
    </row>
    <row r="16" ht="11.25" customHeight="1"/>
    <row r="17" spans="1:6" ht="15.75">
      <c r="A17" s="67" t="s">
        <v>20</v>
      </c>
      <c r="B17" s="67"/>
      <c r="C17" s="67"/>
      <c r="D17" s="67"/>
      <c r="E17" s="67"/>
      <c r="F17" s="67"/>
    </row>
    <row r="18" spans="1:8" ht="15.75">
      <c r="A18" s="43"/>
      <c r="B18" s="43"/>
      <c r="C18" s="43"/>
      <c r="D18" s="43"/>
      <c r="E18" s="43"/>
      <c r="F18" s="43"/>
      <c r="H18" s="5" t="s">
        <v>21</v>
      </c>
    </row>
    <row r="19" spans="1:8" ht="33" customHeight="1">
      <c r="A19" s="16" t="s">
        <v>33</v>
      </c>
      <c r="B19" s="68" t="s">
        <v>4</v>
      </c>
      <c r="C19" s="68"/>
      <c r="D19" s="68"/>
      <c r="E19" s="68"/>
      <c r="F19" s="20" t="s">
        <v>10</v>
      </c>
      <c r="G19" s="21"/>
      <c r="H19" s="5">
        <f>D5</f>
        <v>483.2</v>
      </c>
    </row>
    <row r="20" spans="1:10" ht="18" customHeight="1">
      <c r="A20" s="22">
        <v>1</v>
      </c>
      <c r="B20" s="69" t="s">
        <v>5</v>
      </c>
      <c r="C20" s="69"/>
      <c r="D20" s="69"/>
      <c r="E20" s="69"/>
      <c r="F20" s="1">
        <f>I12</f>
        <v>18554.88</v>
      </c>
      <c r="G20" s="23"/>
      <c r="H20" s="5" t="s">
        <v>22</v>
      </c>
      <c r="I20" s="5" t="s">
        <v>23</v>
      </c>
      <c r="J20" s="5" t="s">
        <v>24</v>
      </c>
    </row>
    <row r="21" spans="1:7" ht="18" customHeight="1">
      <c r="A21" s="24">
        <v>2</v>
      </c>
      <c r="B21" s="66" t="s">
        <v>43</v>
      </c>
      <c r="C21" s="66"/>
      <c r="D21" s="66"/>
      <c r="E21" s="66"/>
      <c r="F21" s="2">
        <f>I13</f>
        <v>0</v>
      </c>
      <c r="G21" s="23"/>
    </row>
    <row r="22" spans="1:7" ht="18" customHeight="1">
      <c r="A22" s="24">
        <v>3</v>
      </c>
      <c r="B22" s="66" t="s">
        <v>6</v>
      </c>
      <c r="C22" s="66"/>
      <c r="D22" s="66"/>
      <c r="E22" s="66"/>
      <c r="F22" s="2">
        <f>F23+F24+F25</f>
        <v>32370.7</v>
      </c>
      <c r="G22" s="23"/>
    </row>
    <row r="23" spans="1:7" ht="16.5" customHeight="1">
      <c r="A23" s="24" t="s">
        <v>7</v>
      </c>
      <c r="B23" s="66" t="s">
        <v>54</v>
      </c>
      <c r="C23" s="66"/>
      <c r="D23" s="66"/>
      <c r="E23" s="66"/>
      <c r="F23" s="3">
        <f>F39</f>
        <v>14616.7</v>
      </c>
      <c r="G23" s="12"/>
    </row>
    <row r="24" spans="1:7" ht="16.5" customHeight="1">
      <c r="A24" s="24" t="s">
        <v>7</v>
      </c>
      <c r="B24" s="66" t="s">
        <v>26</v>
      </c>
      <c r="C24" s="66"/>
      <c r="D24" s="66"/>
      <c r="E24" s="66"/>
      <c r="F24" s="3">
        <f>F36</f>
        <v>2135</v>
      </c>
      <c r="G24" s="12"/>
    </row>
    <row r="25" spans="1:7" ht="16.5" customHeight="1">
      <c r="A25" s="24" t="s">
        <v>7</v>
      </c>
      <c r="B25" s="66" t="s">
        <v>27</v>
      </c>
      <c r="C25" s="66"/>
      <c r="D25" s="66"/>
      <c r="E25" s="66"/>
      <c r="F25" s="3">
        <f>F37+F38</f>
        <v>15619</v>
      </c>
      <c r="G25" s="12"/>
    </row>
    <row r="26" spans="1:7" ht="17.25" customHeight="1">
      <c r="A26" s="24">
        <v>4</v>
      </c>
      <c r="B26" s="57" t="s">
        <v>37</v>
      </c>
      <c r="C26" s="57"/>
      <c r="D26" s="57"/>
      <c r="E26" s="57"/>
      <c r="F26" s="3">
        <f>D14</f>
        <v>3282.33</v>
      </c>
      <c r="G26" s="12"/>
    </row>
    <row r="27" spans="1:7" ht="17.25" customHeight="1">
      <c r="A27" s="24">
        <v>5</v>
      </c>
      <c r="B27" s="57" t="s">
        <v>38</v>
      </c>
      <c r="C27" s="57"/>
      <c r="D27" s="57"/>
      <c r="E27" s="57"/>
      <c r="F27" s="3">
        <f>D12+D13</f>
        <v>16130.45</v>
      </c>
      <c r="G27" s="12"/>
    </row>
    <row r="28" spans="1:7" s="27" customFormat="1" ht="21" customHeight="1">
      <c r="A28" s="25"/>
      <c r="B28" s="58" t="s">
        <v>8</v>
      </c>
      <c r="C28" s="58"/>
      <c r="D28" s="58"/>
      <c r="E28" s="58"/>
      <c r="F28" s="26">
        <f>F20+F21+F22+F27+F26</f>
        <v>70338.36</v>
      </c>
      <c r="G28" s="9"/>
    </row>
    <row r="30" spans="1:6" ht="18" customHeight="1">
      <c r="A30" s="39" t="s">
        <v>59</v>
      </c>
      <c r="B30" s="39"/>
      <c r="C30" s="39"/>
      <c r="D30" s="39"/>
      <c r="E30" s="39"/>
      <c r="F30" s="3">
        <f>D7+D15-F28</f>
        <v>-25557.800000000003</v>
      </c>
    </row>
    <row r="31" spans="1:6" ht="20.25" customHeight="1">
      <c r="A31" s="39" t="s">
        <v>60</v>
      </c>
      <c r="B31" s="39"/>
      <c r="C31" s="39"/>
      <c r="D31" s="39"/>
      <c r="E31" s="39"/>
      <c r="F31" s="3">
        <f>F15</f>
        <v>-8926.080000000002</v>
      </c>
    </row>
    <row r="32" spans="1:6" ht="15.75" outlineLevel="1">
      <c r="A32" s="40" t="s">
        <v>45</v>
      </c>
      <c r="B32" s="40"/>
      <c r="C32" s="40"/>
      <c r="D32" s="40"/>
      <c r="E32" s="40"/>
      <c r="F32" s="3">
        <f>F30+F31</f>
        <v>-34483.880000000005</v>
      </c>
    </row>
    <row r="33" ht="11.25" customHeight="1"/>
    <row r="35" spans="1:6" ht="15.75">
      <c r="A35" s="28" t="s">
        <v>16</v>
      </c>
      <c r="B35" s="28" t="s">
        <v>9</v>
      </c>
      <c r="C35" s="59" t="s">
        <v>28</v>
      </c>
      <c r="D35" s="60"/>
      <c r="E35" s="61"/>
      <c r="F35" s="28" t="s">
        <v>29</v>
      </c>
    </row>
    <row r="36" spans="1:6" ht="15.75">
      <c r="A36" s="28"/>
      <c r="B36" s="50">
        <v>41670</v>
      </c>
      <c r="C36" s="76" t="s">
        <v>51</v>
      </c>
      <c r="D36" s="77"/>
      <c r="E36" s="78"/>
      <c r="F36" s="49">
        <v>2135</v>
      </c>
    </row>
    <row r="37" spans="1:6" ht="15.75">
      <c r="A37" s="28"/>
      <c r="B37" s="50">
        <v>41939</v>
      </c>
      <c r="C37" s="76" t="s">
        <v>52</v>
      </c>
      <c r="D37" s="77"/>
      <c r="E37" s="78"/>
      <c r="F37" s="49">
        <v>5305</v>
      </c>
    </row>
    <row r="38" spans="1:6" ht="15.75" customHeight="1">
      <c r="A38" s="44"/>
      <c r="B38" s="45">
        <v>41963</v>
      </c>
      <c r="C38" s="76" t="s">
        <v>53</v>
      </c>
      <c r="D38" s="77"/>
      <c r="E38" s="78"/>
      <c r="F38" s="46">
        <v>10314</v>
      </c>
    </row>
    <row r="39" spans="1:6" ht="15.75" customHeight="1">
      <c r="A39" s="4"/>
      <c r="B39" s="47">
        <v>41688</v>
      </c>
      <c r="C39" s="76" t="s">
        <v>54</v>
      </c>
      <c r="D39" s="77"/>
      <c r="E39" s="78"/>
      <c r="F39" s="48">
        <v>14616.7</v>
      </c>
    </row>
    <row r="40" spans="1:6" s="27" customFormat="1" ht="15.75">
      <c r="A40" s="65" t="s">
        <v>30</v>
      </c>
      <c r="B40" s="65"/>
      <c r="C40" s="65"/>
      <c r="D40" s="65"/>
      <c r="E40" s="65"/>
      <c r="F40" s="29">
        <f>SUM(F36:F39)</f>
        <v>32370.7</v>
      </c>
    </row>
  </sheetData>
  <sheetProtection/>
  <mergeCells count="19">
    <mergeCell ref="A1:F1"/>
    <mergeCell ref="A2:F2"/>
    <mergeCell ref="A17:F17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C36:E36"/>
    <mergeCell ref="B28:E28"/>
    <mergeCell ref="C35:E35"/>
    <mergeCell ref="C38:E38"/>
    <mergeCell ref="C39:E39"/>
    <mergeCell ref="A40:E40"/>
    <mergeCell ref="C37:E3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UserPC</dc:creator>
  <cp:keywords/>
  <dc:description/>
  <cp:lastModifiedBy>UserPC</cp:lastModifiedBy>
  <cp:lastPrinted>2017-07-18T16:46:41Z</cp:lastPrinted>
  <dcterms:created xsi:type="dcterms:W3CDTF">2015-10-12T10:40:12Z</dcterms:created>
  <dcterms:modified xsi:type="dcterms:W3CDTF">2018-03-28T09:53:06Z</dcterms:modified>
  <cp:category/>
  <cp:version/>
  <cp:contentType/>
  <cp:contentStatus/>
</cp:coreProperties>
</file>