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/>
</workbook>
</file>

<file path=xl/sharedStrings.xml><?xml version="1.0" encoding="utf-8"?>
<sst xmlns="http://schemas.openxmlformats.org/spreadsheetml/2006/main" count="283" uniqueCount="104">
  <si>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</si>
  <si>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</si>
  <si>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</si>
  <si>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</si>
  <si>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</si>
  <si>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</si>
  <si>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</si>
  <si>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</si>
  <si>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</si>
  <si>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</si>
  <si>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</si>
  <si>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</si>
  <si>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</si>
  <si>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</si>
  <si>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</si>
  <si>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</si>
  <si>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</si>
  <si>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</si>
  <si>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</si>
  <si>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</si>
  <si>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</si>
  <si>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</si>
  <si>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</si>
  <si>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</si>
  <si>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</si>
  <si>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</si>
  <si>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</si>
  <si>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</si>
  <si>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</si>
  <si>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</si>
  <si>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</si>
  <si>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</si>
  <si>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</si>
  <si>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</si>
  <si>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</si>
  <si>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</si>
  <si>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</si>
  <si>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</si>
  <si>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</si>
  <si>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</si>
  <si>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</si>
  <si>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</si>
  <si>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</si>
  <si>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</si>
  <si>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</si>
  <si>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</si>
  <si>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</si>
  <si>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</si>
  <si>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</si>
  <si>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>Сумма работ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</si>
  <si>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</si>
  <si>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</si>
  <si>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</si>
  <si>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</si>
  <si>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</si>
  <si>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</si>
  <si>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 xml:space="preserve">Выполненные работы </t>
  </si>
  <si>
    <t xml:space="preserve">     - за декабрь 2013 года</t>
  </si>
  <si>
    <t>руб. (прибыль)</t>
  </si>
  <si>
    <t>Ул. Тургенева, д. 28 А</t>
  </si>
  <si>
    <t>Ул. Тургенева, д.28а</t>
  </si>
  <si>
    <t>В управлении ООО «УК Старый Город» - с 01.01.2011 года</t>
  </si>
  <si>
    <t>Общая площадь квартир –  261,2 м.кв.</t>
  </si>
  <si>
    <t>Остаток на 01.01.2014 года – 42029,84 (+)</t>
  </si>
  <si>
    <t>установка счетчика</t>
  </si>
  <si>
    <t>Подготовка проектно-сметной документации</t>
  </si>
  <si>
    <t>Сальдо на 01.01.2014г (по начислениям) (+)</t>
  </si>
  <si>
    <t>Задолженность населения на 31.12.2013г., в т.ч.</t>
  </si>
  <si>
    <t>2943,72</t>
  </si>
  <si>
    <t>Экономист ООО «УК Старый город»                                                                   Хромушина Т.В.</t>
  </si>
  <si>
    <t>09,06,2014</t>
  </si>
  <si>
    <t>установка счетчика, автомат</t>
  </si>
  <si>
    <t>18,02,2014</t>
  </si>
  <si>
    <t>проектно сметная документация</t>
  </si>
  <si>
    <t>снятие прказаний прибора учета э/э</t>
  </si>
  <si>
    <t>осмотр системы водоснабжени, водоотведения, пломбировка счетчика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</si>
  <si>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</si>
  <si>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</si>
  <si>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</si>
  <si>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</si>
  <si>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</si>
  <si>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</si>
  <si>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</si>
  <si>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</si>
  <si>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</si>
  <si>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</si>
  <si>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</si>
  <si>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</si>
  <si>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электрических сетей</t>
  </si>
  <si>
    <t>Аварийные работы</t>
  </si>
  <si>
    <t>Электромонтажные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</si>
  <si>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</si>
  <si>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</si>
  <si>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</si>
  <si>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</si>
  <si>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</si>
  <si>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</si>
  <si>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</si>
  <si>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</si>
  <si>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</si>
  <si>
    <t>Хол.вода на соид</t>
  </si>
  <si>
    <t>Водоотведение на соид</t>
  </si>
  <si>
    <t>Электроэнергия на соид</t>
  </si>
  <si>
    <t>Обследование чердачных, подвальных и лест. клеток  на предмет утечки трубопроводов.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</si>
</sst>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23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8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14" fontId="47" fillId="33" borderId="13" xfId="0" applyNumberFormat="1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left" vertical="center" wrapText="1"/>
    </xf>
    <xf numFmtId="0" fontId="47" fillId="33" borderId="29" xfId="0" applyFont="1" applyFill="1" applyBorder="1" applyAlignment="1">
      <alignment horizontal="left" vertical="center" wrapText="1"/>
    </xf>
    <xf numFmtId="0" fontId="47" fillId="33" borderId="30" xfId="0" applyFont="1" applyFill="1" applyBorder="1" applyAlignment="1">
      <alignment horizontal="left" vertical="center" wrapText="1"/>
    </xf>
    <xf numFmtId="0" fontId="47" fillId="38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3">
      <selection activeCell="H44" sqref="H4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3" t="s">
        <v>91</v>
      </c>
      <c r="B1" s="93"/>
      <c r="C1" s="93"/>
      <c r="D1" s="93"/>
      <c r="E1" s="93"/>
      <c r="F1" s="93"/>
      <c r="G1" s="75"/>
    </row>
    <row r="2" spans="1:8" ht="15.75">
      <c r="A2" s="93" t="s">
        <v>59</v>
      </c>
      <c r="B2" s="93"/>
      <c r="C2" s="93"/>
      <c r="D2" s="93"/>
      <c r="E2" s="93"/>
      <c r="F2" s="93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261.2</v>
      </c>
      <c r="E5" s="12" t="s">
        <v>19</v>
      </c>
      <c r="F5" s="12"/>
    </row>
    <row r="6" ht="9" customHeight="1" collapsed="1"/>
    <row r="7" spans="1:6" ht="15.75">
      <c r="A7" s="9" t="s">
        <v>92</v>
      </c>
      <c r="C7" s="9"/>
      <c r="D7" s="13">
        <f>'2016'!F32</f>
        <v>88411.90000000002</v>
      </c>
      <c r="E7" s="9" t="s">
        <v>58</v>
      </c>
      <c r="F7" s="9"/>
    </row>
    <row r="8" spans="1:6" ht="15.75">
      <c r="A8" s="9" t="s">
        <v>93</v>
      </c>
      <c r="C8" s="12"/>
      <c r="D8" s="14">
        <f>C19</f>
        <v>-3617.370000000001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94</v>
      </c>
      <c r="D10" s="17" t="s">
        <v>0</v>
      </c>
      <c r="E10" s="17" t="s">
        <v>27</v>
      </c>
      <c r="F10" s="17" t="s">
        <v>95</v>
      </c>
    </row>
    <row r="11" spans="1:9" s="20" customFormat="1" ht="30" customHeight="1">
      <c r="A11" s="4">
        <v>1</v>
      </c>
      <c r="B11" s="18" t="s">
        <v>2</v>
      </c>
      <c r="C11" s="64">
        <v>-2943.720000000001</v>
      </c>
      <c r="D11" s="62">
        <v>35324.64</v>
      </c>
      <c r="E11" s="62">
        <v>35324.64</v>
      </c>
      <c r="F11" s="62">
        <f>C11-D11+E11</f>
        <v>-2943.720000000001</v>
      </c>
      <c r="G11" s="16" t="s">
        <v>41</v>
      </c>
      <c r="H11" s="16">
        <v>11.2</v>
      </c>
      <c r="I11" s="71">
        <f>H11*12*H23</f>
        <v>35105.27999999999</v>
      </c>
    </row>
    <row r="12" spans="1:9" s="20" customFormat="1" ht="15.75">
      <c r="A12" s="4">
        <v>2</v>
      </c>
      <c r="B12" s="18" t="s">
        <v>3</v>
      </c>
      <c r="C12" s="64">
        <v>-271.6500000000001</v>
      </c>
      <c r="D12" s="62">
        <v>3259.8</v>
      </c>
      <c r="E12" s="62">
        <v>3259.8</v>
      </c>
      <c r="F12" s="62">
        <f>C12-D12+E12</f>
        <v>-271.6500000000001</v>
      </c>
      <c r="G12" s="16" t="s">
        <v>42</v>
      </c>
      <c r="H12" s="16">
        <v>3.2</v>
      </c>
      <c r="I12" s="72">
        <f>H12*12*H23</f>
        <v>10030.080000000002</v>
      </c>
    </row>
    <row r="13" spans="1:9" s="20" customFormat="1" ht="29.25" customHeight="1">
      <c r="A13" s="4">
        <v>3</v>
      </c>
      <c r="B13" s="18" t="s">
        <v>45</v>
      </c>
      <c r="C13" s="64">
        <v>-133.21000000000004</v>
      </c>
      <c r="D13" s="62">
        <v>1598.52</v>
      </c>
      <c r="E13" s="62">
        <v>1598.52</v>
      </c>
      <c r="F13" s="62">
        <f>C13-D13+E13</f>
        <v>-133.21000000000004</v>
      </c>
      <c r="G13" s="16" t="s">
        <v>99</v>
      </c>
      <c r="H13" s="16">
        <v>0.6</v>
      </c>
      <c r="I13" s="72">
        <f>H13*12*H23</f>
        <v>1880.6399999999996</v>
      </c>
    </row>
    <row r="14" spans="1:9" s="20" customFormat="1" ht="30" customHeight="1">
      <c r="A14" s="4">
        <v>4</v>
      </c>
      <c r="B14" s="18" t="s">
        <v>46</v>
      </c>
      <c r="C14" s="64">
        <v>-67.90999999999997</v>
      </c>
      <c r="D14" s="62">
        <v>1167.54</v>
      </c>
      <c r="E14" s="62">
        <v>1050</v>
      </c>
      <c r="F14" s="62">
        <f>C14-D14+E14</f>
        <v>-185.44999999999982</v>
      </c>
      <c r="G14" s="5"/>
      <c r="H14" s="5"/>
      <c r="I14" s="32"/>
    </row>
    <row r="15" spans="1:8" s="20" customFormat="1" ht="30" customHeight="1">
      <c r="A15" s="4">
        <v>5</v>
      </c>
      <c r="B15" s="18" t="s">
        <v>50</v>
      </c>
      <c r="C15" s="64">
        <v>-200.87999999999965</v>
      </c>
      <c r="D15" s="62">
        <f>200.85</f>
        <v>200.85</v>
      </c>
      <c r="E15" s="62">
        <v>318.45</v>
      </c>
      <c r="F15" s="62">
        <f>C15-D15+E15</f>
        <v>-83.27999999999969</v>
      </c>
      <c r="G15" s="19"/>
      <c r="H15" s="104" t="s">
        <v>98</v>
      </c>
    </row>
    <row r="16" spans="1:8" s="20" customFormat="1" ht="30" customHeight="1">
      <c r="A16" s="4">
        <v>6</v>
      </c>
      <c r="B16" s="18" t="s">
        <v>100</v>
      </c>
      <c r="C16" s="105">
        <v>0</v>
      </c>
      <c r="D16" s="63">
        <f>111.96+37.32</f>
        <v>149.28</v>
      </c>
      <c r="E16" s="63">
        <v>136.84</v>
      </c>
      <c r="F16" s="62">
        <f>C16-D16+E16</f>
        <v>-12.439999999999998</v>
      </c>
      <c r="G16" s="19"/>
      <c r="H16" s="104"/>
    </row>
    <row r="17" spans="1:8" s="20" customFormat="1" ht="30" customHeight="1">
      <c r="A17" s="4">
        <v>7</v>
      </c>
      <c r="B17" s="18" t="s">
        <v>101</v>
      </c>
      <c r="C17" s="105">
        <v>0</v>
      </c>
      <c r="D17" s="63">
        <v>80.32</v>
      </c>
      <c r="E17" s="63">
        <v>70.28</v>
      </c>
      <c r="F17" s="62">
        <f>C17-D17+E17</f>
        <v>-10.039999999999992</v>
      </c>
      <c r="G17" s="19"/>
      <c r="H17" s="104"/>
    </row>
    <row r="18" spans="1:8" s="20" customFormat="1" ht="30" customHeight="1">
      <c r="A18" s="4">
        <v>8</v>
      </c>
      <c r="B18" s="18" t="s">
        <v>102</v>
      </c>
      <c r="C18" s="105">
        <v>0</v>
      </c>
      <c r="D18" s="63">
        <f>4168.09+1508.73</f>
        <v>5676.82</v>
      </c>
      <c r="E18" s="63">
        <v>5151.02</v>
      </c>
      <c r="F18" s="62">
        <f>C18-D18+E18</f>
        <v>-525.7999999999993</v>
      </c>
      <c r="G18" s="19"/>
      <c r="H18" s="104"/>
    </row>
    <row r="19" spans="1:6" ht="19.5" customHeight="1">
      <c r="A19" s="4"/>
      <c r="B19" s="18" t="s">
        <v>4</v>
      </c>
      <c r="C19" s="63">
        <f>SUM(C11:C18)</f>
        <v>-3617.370000000001</v>
      </c>
      <c r="D19" s="63">
        <f>SUM(D11:D18)</f>
        <v>47457.77</v>
      </c>
      <c r="E19" s="63">
        <f>SUM(E11:E18)</f>
        <v>46909.54999999999</v>
      </c>
      <c r="F19" s="63">
        <f>SUM(F11:F18)</f>
        <v>-4165.59</v>
      </c>
    </row>
    <row r="20" ht="11.25" customHeight="1"/>
    <row r="21" spans="1:6" ht="15.75">
      <c r="A21" s="93" t="s">
        <v>28</v>
      </c>
      <c r="B21" s="93"/>
      <c r="C21" s="93"/>
      <c r="D21" s="93"/>
      <c r="E21" s="93"/>
      <c r="F21" s="93"/>
    </row>
    <row r="22" spans="1:8" ht="15.75">
      <c r="A22" s="75"/>
      <c r="B22" s="75"/>
      <c r="C22" s="75"/>
      <c r="D22" s="75"/>
      <c r="E22" s="75"/>
      <c r="F22" s="75"/>
      <c r="H22" s="5" t="s">
        <v>29</v>
      </c>
    </row>
    <row r="23" spans="1:8" ht="33" customHeight="1">
      <c r="A23" s="17" t="s">
        <v>40</v>
      </c>
      <c r="B23" s="94" t="s">
        <v>6</v>
      </c>
      <c r="C23" s="94"/>
      <c r="D23" s="94"/>
      <c r="E23" s="94"/>
      <c r="F23" s="21" t="s">
        <v>17</v>
      </c>
      <c r="G23" s="22"/>
      <c r="H23" s="5">
        <f>D5</f>
        <v>261.2</v>
      </c>
    </row>
    <row r="24" spans="1:10" ht="18" customHeight="1">
      <c r="A24" s="23">
        <v>1</v>
      </c>
      <c r="B24" s="95" t="s">
        <v>8</v>
      </c>
      <c r="C24" s="95"/>
      <c r="D24" s="95"/>
      <c r="E24" s="96"/>
      <c r="F24" s="80">
        <f>I12</f>
        <v>10030.080000000002</v>
      </c>
      <c r="G24" s="12"/>
      <c r="H24" s="5" t="s">
        <v>30</v>
      </c>
      <c r="I24" s="5" t="s">
        <v>31</v>
      </c>
      <c r="J24" s="5" t="s">
        <v>32</v>
      </c>
    </row>
    <row r="25" spans="1:7" ht="18" customHeight="1">
      <c r="A25" s="25">
        <v>2</v>
      </c>
      <c r="B25" s="90" t="s">
        <v>46</v>
      </c>
      <c r="C25" s="90"/>
      <c r="D25" s="90"/>
      <c r="E25" s="91"/>
      <c r="F25" s="80">
        <f>D14</f>
        <v>1167.54</v>
      </c>
      <c r="G25" s="12"/>
    </row>
    <row r="26" spans="1:7" ht="18" customHeight="1">
      <c r="A26" s="25">
        <v>3</v>
      </c>
      <c r="B26" s="90" t="s">
        <v>51</v>
      </c>
      <c r="C26" s="90"/>
      <c r="D26" s="90"/>
      <c r="E26" s="91"/>
      <c r="F26" s="80">
        <f>I13</f>
        <v>1880.6399999999996</v>
      </c>
      <c r="G26" s="12"/>
    </row>
    <row r="27" spans="1:7" ht="18" customHeight="1">
      <c r="A27" s="25">
        <v>4</v>
      </c>
      <c r="B27" s="90" t="s">
        <v>12</v>
      </c>
      <c r="C27" s="90"/>
      <c r="D27" s="90"/>
      <c r="E27" s="91"/>
      <c r="F27" s="80">
        <f>F28+F29+F30</f>
        <v>654</v>
      </c>
      <c r="G27" s="12"/>
    </row>
    <row r="28" spans="1:7" ht="16.5" customHeight="1">
      <c r="A28" s="25" t="s">
        <v>13</v>
      </c>
      <c r="B28" s="90" t="s">
        <v>33</v>
      </c>
      <c r="C28" s="90"/>
      <c r="D28" s="90"/>
      <c r="E28" s="91"/>
      <c r="F28" s="80">
        <f>F44</f>
        <v>654</v>
      </c>
      <c r="G28" s="12"/>
    </row>
    <row r="29" spans="1:7" ht="16.5" customHeight="1">
      <c r="A29" s="25" t="s">
        <v>13</v>
      </c>
      <c r="B29" s="90" t="s">
        <v>90</v>
      </c>
      <c r="C29" s="90"/>
      <c r="D29" s="90"/>
      <c r="E29" s="91"/>
      <c r="F29" s="80">
        <v>0</v>
      </c>
      <c r="G29" s="12"/>
    </row>
    <row r="30" spans="1:7" ht="16.5" customHeight="1">
      <c r="A30" s="25" t="s">
        <v>13</v>
      </c>
      <c r="B30" s="90" t="s">
        <v>89</v>
      </c>
      <c r="C30" s="90"/>
      <c r="D30" s="90"/>
      <c r="E30" s="91"/>
      <c r="F30" s="80">
        <v>0</v>
      </c>
      <c r="G30" s="12"/>
    </row>
    <row r="31" spans="1:7" ht="17.25" customHeight="1">
      <c r="A31" s="25">
        <v>5</v>
      </c>
      <c r="B31" s="85" t="s">
        <v>50</v>
      </c>
      <c r="C31" s="85"/>
      <c r="D31" s="85"/>
      <c r="E31" s="92"/>
      <c r="F31" s="80">
        <f>D15</f>
        <v>200.85</v>
      </c>
      <c r="G31" s="12"/>
    </row>
    <row r="32" spans="1:7" ht="17.25" customHeight="1">
      <c r="A32" s="25">
        <v>6</v>
      </c>
      <c r="B32" s="85" t="s">
        <v>54</v>
      </c>
      <c r="C32" s="85"/>
      <c r="D32" s="85"/>
      <c r="E32" s="85"/>
      <c r="F32" s="79">
        <f>D12+D13</f>
        <v>4858.32</v>
      </c>
      <c r="G32" s="12"/>
    </row>
    <row r="33" spans="1:7" ht="17.25" customHeight="1">
      <c r="A33" s="25">
        <v>7</v>
      </c>
      <c r="B33" s="85" t="s">
        <v>100</v>
      </c>
      <c r="C33" s="85"/>
      <c r="D33" s="85"/>
      <c r="E33" s="85"/>
      <c r="F33" s="3">
        <f>D16</f>
        <v>149.28</v>
      </c>
      <c r="G33" s="12"/>
    </row>
    <row r="34" spans="1:7" ht="17.25" customHeight="1">
      <c r="A34" s="25">
        <v>8</v>
      </c>
      <c r="B34" s="85" t="s">
        <v>101</v>
      </c>
      <c r="C34" s="85"/>
      <c r="D34" s="85"/>
      <c r="E34" s="85"/>
      <c r="F34" s="3">
        <f>D17</f>
        <v>80.32</v>
      </c>
      <c r="G34" s="12"/>
    </row>
    <row r="35" spans="1:7" ht="17.25" customHeight="1">
      <c r="A35" s="25">
        <v>9</v>
      </c>
      <c r="B35" s="85" t="s">
        <v>102</v>
      </c>
      <c r="C35" s="85"/>
      <c r="D35" s="85"/>
      <c r="E35" s="85"/>
      <c r="F35" s="3">
        <f>D18</f>
        <v>5676.82</v>
      </c>
      <c r="G35" s="12"/>
    </row>
    <row r="36" spans="1:7" s="28" customFormat="1" ht="21" customHeight="1">
      <c r="A36" s="26"/>
      <c r="B36" s="86" t="s">
        <v>14</v>
      </c>
      <c r="C36" s="86"/>
      <c r="D36" s="86"/>
      <c r="E36" s="86"/>
      <c r="F36" s="27">
        <f>F24+F25+F26+F27+F32+F31+F33+F34+F35</f>
        <v>24697.85</v>
      </c>
      <c r="G36" s="9"/>
    </row>
    <row r="38" spans="1:6" ht="18" customHeight="1">
      <c r="A38" s="69" t="s">
        <v>96</v>
      </c>
      <c r="B38" s="69"/>
      <c r="C38" s="69"/>
      <c r="D38" s="69"/>
      <c r="E38" s="69"/>
      <c r="F38" s="3">
        <f>D7+D19-F36</f>
        <v>111171.82</v>
      </c>
    </row>
    <row r="39" spans="1:6" ht="20.25" customHeight="1">
      <c r="A39" s="69" t="s">
        <v>97</v>
      </c>
      <c r="B39" s="69"/>
      <c r="C39" s="69"/>
      <c r="D39" s="69"/>
      <c r="E39" s="69"/>
      <c r="F39" s="3">
        <f>F19</f>
        <v>-4165.59</v>
      </c>
    </row>
    <row r="40" spans="1:6" ht="18" customHeight="1">
      <c r="A40" s="70" t="s">
        <v>78</v>
      </c>
      <c r="B40" s="70"/>
      <c r="C40" s="70"/>
      <c r="D40" s="70"/>
      <c r="E40" s="70"/>
      <c r="F40" s="3">
        <f>F38+F39</f>
        <v>107006.23000000001</v>
      </c>
    </row>
    <row r="41" ht="11.25" customHeight="1"/>
    <row r="43" spans="1:6" ht="15.75">
      <c r="A43" s="29" t="s">
        <v>24</v>
      </c>
      <c r="B43" s="29" t="s">
        <v>16</v>
      </c>
      <c r="C43" s="87" t="s">
        <v>35</v>
      </c>
      <c r="D43" s="88"/>
      <c r="E43" s="89"/>
      <c r="F43" s="29" t="s">
        <v>36</v>
      </c>
    </row>
    <row r="44" spans="1:6" s="34" customFormat="1" ht="49.5" customHeight="1">
      <c r="A44" s="33"/>
      <c r="B44" s="106">
        <v>42944</v>
      </c>
      <c r="C44" s="107" t="s">
        <v>103</v>
      </c>
      <c r="D44" s="108"/>
      <c r="E44" s="109"/>
      <c r="F44" s="110">
        <v>654</v>
      </c>
    </row>
    <row r="45" spans="1:6" ht="18" customHeight="1">
      <c r="A45" s="76"/>
      <c r="B45" s="77"/>
      <c r="C45" s="81"/>
      <c r="D45" s="82"/>
      <c r="E45" s="83"/>
      <c r="F45" s="78"/>
    </row>
    <row r="46" spans="1:6" s="28" customFormat="1" ht="15.75">
      <c r="A46" s="84" t="s">
        <v>37</v>
      </c>
      <c r="B46" s="84"/>
      <c r="C46" s="84"/>
      <c r="D46" s="84"/>
      <c r="E46" s="84"/>
      <c r="F46" s="30">
        <f>SUM(F44:F45)</f>
        <v>654</v>
      </c>
    </row>
  </sheetData>
  <sheetProtection/>
  <mergeCells count="21"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6:E46"/>
    <mergeCell ref="B32:E32"/>
    <mergeCell ref="B36:E36"/>
    <mergeCell ref="C43:E43"/>
    <mergeCell ref="C44:E44"/>
    <mergeCell ref="C45:E45"/>
    <mergeCell ref="B33:E33"/>
    <mergeCell ref="B34:E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3" t="s">
        <v>81</v>
      </c>
      <c r="B1" s="93"/>
      <c r="C1" s="93"/>
      <c r="D1" s="93"/>
      <c r="E1" s="93"/>
      <c r="F1" s="93"/>
      <c r="G1" s="74"/>
    </row>
    <row r="2" spans="1:8" ht="15.75">
      <c r="A2" s="93" t="s">
        <v>59</v>
      </c>
      <c r="B2" s="93"/>
      <c r="C2" s="93"/>
      <c r="D2" s="93"/>
      <c r="E2" s="93"/>
      <c r="F2" s="93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261.2</v>
      </c>
      <c r="E5" s="12" t="s">
        <v>19</v>
      </c>
      <c r="F5" s="12"/>
    </row>
    <row r="6" ht="9" customHeight="1" collapsed="1"/>
    <row r="7" spans="1:6" ht="15.75">
      <c r="A7" s="9" t="s">
        <v>82</v>
      </c>
      <c r="C7" s="9"/>
      <c r="D7" s="13">
        <f>'2015'!F32</f>
        <v>69017.98000000001</v>
      </c>
      <c r="E7" s="9" t="s">
        <v>58</v>
      </c>
      <c r="F7" s="9"/>
    </row>
    <row r="8" spans="1:6" ht="15.75">
      <c r="A8" s="9" t="s">
        <v>83</v>
      </c>
      <c r="C8" s="12"/>
      <c r="D8" s="14">
        <f>C16</f>
        <v>-3650.090000000001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84</v>
      </c>
      <c r="D10" s="17" t="s">
        <v>0</v>
      </c>
      <c r="E10" s="17" t="s">
        <v>27</v>
      </c>
      <c r="F10" s="17" t="s">
        <v>85</v>
      </c>
    </row>
    <row r="11" spans="1:9" s="20" customFormat="1" ht="30" customHeight="1">
      <c r="A11" s="4">
        <v>1</v>
      </c>
      <c r="B11" s="18" t="s">
        <v>2</v>
      </c>
      <c r="C11" s="64">
        <v>-2943.720000000001</v>
      </c>
      <c r="D11" s="62">
        <v>35324.64</v>
      </c>
      <c r="E11" s="62">
        <v>35324.64</v>
      </c>
      <c r="F11" s="62">
        <f>C11-D11+E11</f>
        <v>-2943.720000000001</v>
      </c>
      <c r="G11" s="16" t="s">
        <v>41</v>
      </c>
      <c r="H11" s="16">
        <v>11.2</v>
      </c>
      <c r="I11" s="71">
        <f>H11*12*H20</f>
        <v>35105.27999999999</v>
      </c>
    </row>
    <row r="12" spans="1:9" s="20" customFormat="1" ht="15.75">
      <c r="A12" s="4">
        <v>2</v>
      </c>
      <c r="B12" s="18" t="s">
        <v>3</v>
      </c>
      <c r="C12" s="64">
        <v>-271.6500000000001</v>
      </c>
      <c r="D12" s="62">
        <v>3259.8</v>
      </c>
      <c r="E12" s="62">
        <v>3259.8</v>
      </c>
      <c r="F12" s="62">
        <f>C12-D12+E12</f>
        <v>-271.6500000000001</v>
      </c>
      <c r="G12" s="16" t="s">
        <v>42</v>
      </c>
      <c r="H12" s="16">
        <v>3.2</v>
      </c>
      <c r="I12" s="72">
        <f>H12*12*H20</f>
        <v>10030.080000000002</v>
      </c>
    </row>
    <row r="13" spans="1:9" s="20" customFormat="1" ht="29.25" customHeight="1">
      <c r="A13" s="4">
        <v>3</v>
      </c>
      <c r="B13" s="18" t="s">
        <v>45</v>
      </c>
      <c r="C13" s="64">
        <v>-133.21000000000004</v>
      </c>
      <c r="D13" s="62">
        <v>1598.52</v>
      </c>
      <c r="E13" s="62">
        <v>1598.52</v>
      </c>
      <c r="F13" s="62">
        <f>C13-D13+E13</f>
        <v>-133.21000000000004</v>
      </c>
      <c r="G13" s="16" t="s">
        <v>55</v>
      </c>
      <c r="H13" s="16">
        <v>0.6</v>
      </c>
      <c r="I13" s="72">
        <f>H13*12*H20</f>
        <v>1880.6399999999996</v>
      </c>
    </row>
    <row r="14" spans="1:9" s="20" customFormat="1" ht="30" customHeight="1">
      <c r="A14" s="4">
        <v>4</v>
      </c>
      <c r="B14" s="18" t="s">
        <v>46</v>
      </c>
      <c r="C14" s="64">
        <v>-67.90999999999997</v>
      </c>
      <c r="D14" s="62">
        <v>814.92</v>
      </c>
      <c r="E14" s="62">
        <v>814.92</v>
      </c>
      <c r="F14" s="62">
        <f>C14-D14+E14</f>
        <v>-67.90999999999997</v>
      </c>
      <c r="G14" s="5"/>
      <c r="H14" s="5"/>
      <c r="I14" s="32"/>
    </row>
    <row r="15" spans="1:8" s="20" customFormat="1" ht="30" customHeight="1">
      <c r="A15" s="4">
        <v>5</v>
      </c>
      <c r="B15" s="18" t="s">
        <v>50</v>
      </c>
      <c r="C15" s="64">
        <v>-233.60000000000002</v>
      </c>
      <c r="D15" s="62">
        <v>2310.97</v>
      </c>
      <c r="E15" s="62">
        <v>2343.69</v>
      </c>
      <c r="F15" s="62">
        <f>C15-D15+E15</f>
        <v>-200.87999999999965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-3650.090000000001</v>
      </c>
      <c r="D16" s="63">
        <f>SUM(D11:D15)</f>
        <v>43308.85</v>
      </c>
      <c r="E16" s="63">
        <f>SUM(E11:E15)</f>
        <v>43341.57</v>
      </c>
      <c r="F16" s="63">
        <f>SUM(F11:F15)</f>
        <v>-3617.370000000001</v>
      </c>
    </row>
    <row r="17" ht="11.25" customHeight="1"/>
    <row r="18" spans="1:6" ht="15.75">
      <c r="A18" s="93" t="s">
        <v>28</v>
      </c>
      <c r="B18" s="93"/>
      <c r="C18" s="93"/>
      <c r="D18" s="93"/>
      <c r="E18" s="93"/>
      <c r="F18" s="93"/>
    </row>
    <row r="19" spans="1:8" ht="15.75">
      <c r="A19" s="74"/>
      <c r="B19" s="74"/>
      <c r="C19" s="74"/>
      <c r="D19" s="74"/>
      <c r="E19" s="74"/>
      <c r="F19" s="74"/>
      <c r="H19" s="5" t="s">
        <v>29</v>
      </c>
    </row>
    <row r="20" spans="1:8" ht="33" customHeight="1">
      <c r="A20" s="17" t="s">
        <v>40</v>
      </c>
      <c r="B20" s="94" t="s">
        <v>6</v>
      </c>
      <c r="C20" s="94"/>
      <c r="D20" s="94"/>
      <c r="E20" s="94"/>
      <c r="F20" s="21" t="s">
        <v>17</v>
      </c>
      <c r="G20" s="22"/>
      <c r="H20" s="5">
        <f>D5</f>
        <v>261.2</v>
      </c>
    </row>
    <row r="21" spans="1:10" ht="18" customHeight="1">
      <c r="A21" s="23">
        <v>1</v>
      </c>
      <c r="B21" s="95" t="s">
        <v>8</v>
      </c>
      <c r="C21" s="95"/>
      <c r="D21" s="95"/>
      <c r="E21" s="96"/>
      <c r="F21" s="80">
        <f>I12</f>
        <v>10030.080000000002</v>
      </c>
      <c r="G21" s="12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90" t="s">
        <v>46</v>
      </c>
      <c r="C22" s="90"/>
      <c r="D22" s="90"/>
      <c r="E22" s="91"/>
      <c r="F22" s="80">
        <f>D14</f>
        <v>814.92</v>
      </c>
      <c r="G22" s="12"/>
    </row>
    <row r="23" spans="1:7" ht="18" customHeight="1">
      <c r="A23" s="25">
        <v>3</v>
      </c>
      <c r="B23" s="90" t="s">
        <v>51</v>
      </c>
      <c r="C23" s="90"/>
      <c r="D23" s="90"/>
      <c r="E23" s="91"/>
      <c r="F23" s="80">
        <f>I13</f>
        <v>1880.6399999999996</v>
      </c>
      <c r="G23" s="12"/>
    </row>
    <row r="24" spans="1:7" ht="18" customHeight="1">
      <c r="A24" s="25">
        <v>4</v>
      </c>
      <c r="B24" s="90" t="s">
        <v>12</v>
      </c>
      <c r="C24" s="90"/>
      <c r="D24" s="90"/>
      <c r="E24" s="91"/>
      <c r="F24" s="80">
        <f>F25+F26+F27</f>
        <v>4020</v>
      </c>
      <c r="G24" s="12"/>
    </row>
    <row r="25" spans="1:7" ht="16.5" customHeight="1">
      <c r="A25" s="25" t="s">
        <v>13</v>
      </c>
      <c r="B25" s="90" t="s">
        <v>33</v>
      </c>
      <c r="C25" s="90"/>
      <c r="D25" s="90"/>
      <c r="E25" s="91"/>
      <c r="F25" s="80">
        <v>0</v>
      </c>
      <c r="G25" s="12"/>
    </row>
    <row r="26" spans="1:7" ht="16.5" customHeight="1">
      <c r="A26" s="25" t="s">
        <v>13</v>
      </c>
      <c r="B26" s="90" t="s">
        <v>90</v>
      </c>
      <c r="C26" s="90"/>
      <c r="D26" s="90"/>
      <c r="E26" s="91"/>
      <c r="F26" s="80">
        <f>F38+F39</f>
        <v>2640</v>
      </c>
      <c r="G26" s="12"/>
    </row>
    <row r="27" spans="1:7" ht="16.5" customHeight="1">
      <c r="A27" s="25" t="s">
        <v>13</v>
      </c>
      <c r="B27" s="90" t="s">
        <v>89</v>
      </c>
      <c r="C27" s="90"/>
      <c r="D27" s="90"/>
      <c r="E27" s="91"/>
      <c r="F27" s="80">
        <f>F40+F41</f>
        <v>1380</v>
      </c>
      <c r="G27" s="12"/>
    </row>
    <row r="28" spans="1:7" ht="17.25" customHeight="1">
      <c r="A28" s="25">
        <v>5</v>
      </c>
      <c r="B28" s="85" t="s">
        <v>50</v>
      </c>
      <c r="C28" s="85"/>
      <c r="D28" s="85"/>
      <c r="E28" s="92"/>
      <c r="F28" s="80">
        <f>D15</f>
        <v>2310.97</v>
      </c>
      <c r="G28" s="12"/>
    </row>
    <row r="29" spans="1:7" ht="17.25" customHeight="1">
      <c r="A29" s="25">
        <v>6</v>
      </c>
      <c r="B29" s="85" t="s">
        <v>54</v>
      </c>
      <c r="C29" s="85"/>
      <c r="D29" s="85"/>
      <c r="E29" s="85"/>
      <c r="F29" s="79">
        <f>D12+D13</f>
        <v>4858.32</v>
      </c>
      <c r="G29" s="12"/>
    </row>
    <row r="30" spans="1:7" s="28" customFormat="1" ht="21" customHeight="1">
      <c r="A30" s="26"/>
      <c r="B30" s="86" t="s">
        <v>14</v>
      </c>
      <c r="C30" s="86"/>
      <c r="D30" s="86"/>
      <c r="E30" s="86"/>
      <c r="F30" s="27">
        <f>F21+F22+F23+F24+F29+F28</f>
        <v>23914.93</v>
      </c>
      <c r="G30" s="9"/>
    </row>
    <row r="32" spans="1:6" ht="18" customHeight="1">
      <c r="A32" s="69" t="s">
        <v>86</v>
      </c>
      <c r="B32" s="69"/>
      <c r="C32" s="69"/>
      <c r="D32" s="69"/>
      <c r="E32" s="69"/>
      <c r="F32" s="3">
        <f>D7+D16-F30</f>
        <v>88411.90000000002</v>
      </c>
    </row>
    <row r="33" spans="1:6" ht="20.25" customHeight="1">
      <c r="A33" s="69" t="s">
        <v>87</v>
      </c>
      <c r="B33" s="69"/>
      <c r="C33" s="69"/>
      <c r="D33" s="69"/>
      <c r="E33" s="69"/>
      <c r="F33" s="3">
        <f>F16</f>
        <v>-3617.370000000001</v>
      </c>
    </row>
    <row r="34" spans="1:6" ht="18" customHeight="1">
      <c r="A34" s="70" t="s">
        <v>78</v>
      </c>
      <c r="B34" s="70"/>
      <c r="C34" s="70"/>
      <c r="D34" s="70"/>
      <c r="E34" s="70"/>
      <c r="F34" s="3">
        <f>F32+F33</f>
        <v>84794.53000000003</v>
      </c>
    </row>
    <row r="35" ht="11.25" customHeight="1"/>
    <row r="37" spans="1:6" ht="15.75">
      <c r="A37" s="29" t="s">
        <v>24</v>
      </c>
      <c r="B37" s="29" t="s">
        <v>16</v>
      </c>
      <c r="C37" s="87" t="s">
        <v>35</v>
      </c>
      <c r="D37" s="88"/>
      <c r="E37" s="89"/>
      <c r="F37" s="29" t="s">
        <v>36</v>
      </c>
    </row>
    <row r="38" spans="1:6" s="34" customFormat="1" ht="15.75">
      <c r="A38" s="33"/>
      <c r="B38" s="37" t="s">
        <v>76</v>
      </c>
      <c r="C38" s="81" t="s">
        <v>74</v>
      </c>
      <c r="D38" s="82"/>
      <c r="E38" s="83"/>
      <c r="F38" s="38">
        <f>12*179</f>
        <v>2148</v>
      </c>
    </row>
    <row r="39" spans="1:6" ht="18" customHeight="1">
      <c r="A39" s="76"/>
      <c r="B39" s="77">
        <v>42461</v>
      </c>
      <c r="C39" s="81" t="s">
        <v>88</v>
      </c>
      <c r="D39" s="82"/>
      <c r="E39" s="83"/>
      <c r="F39" s="78">
        <v>492</v>
      </c>
    </row>
    <row r="40" spans="1:6" ht="18" customHeight="1">
      <c r="A40" s="76"/>
      <c r="B40" s="77">
        <v>42630</v>
      </c>
      <c r="C40" s="81" t="s">
        <v>89</v>
      </c>
      <c r="D40" s="82"/>
      <c r="E40" s="83"/>
      <c r="F40" s="78">
        <v>690</v>
      </c>
    </row>
    <row r="41" spans="1:6" ht="15.75" customHeight="1">
      <c r="A41" s="4"/>
      <c r="B41" s="6">
        <v>42700</v>
      </c>
      <c r="C41" s="81" t="s">
        <v>89</v>
      </c>
      <c r="D41" s="82"/>
      <c r="E41" s="83"/>
      <c r="F41" s="7">
        <v>690</v>
      </c>
    </row>
    <row r="42" spans="1:6" s="28" customFormat="1" ht="15.75">
      <c r="A42" s="84" t="s">
        <v>37</v>
      </c>
      <c r="B42" s="84"/>
      <c r="C42" s="84"/>
      <c r="D42" s="84"/>
      <c r="E42" s="84"/>
      <c r="F42" s="30">
        <f>SUM(F38:F41)</f>
        <v>4020</v>
      </c>
    </row>
  </sheetData>
  <sheetProtection/>
  <mergeCells count="20">
    <mergeCell ref="A42:E42"/>
    <mergeCell ref="C40:E40"/>
    <mergeCell ref="B29:E29"/>
    <mergeCell ref="B30:E30"/>
    <mergeCell ref="C37:E37"/>
    <mergeCell ref="C38:E38"/>
    <mergeCell ref="C39:E39"/>
    <mergeCell ref="C41:E41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3" t="s">
        <v>38</v>
      </c>
      <c r="B1" s="93"/>
      <c r="C1" s="93"/>
      <c r="D1" s="93"/>
      <c r="E1" s="93"/>
      <c r="F1" s="93"/>
      <c r="G1" s="73"/>
    </row>
    <row r="2" spans="1:8" ht="15.75">
      <c r="A2" s="93" t="s">
        <v>59</v>
      </c>
      <c r="B2" s="93"/>
      <c r="C2" s="93"/>
      <c r="D2" s="93"/>
      <c r="E2" s="93"/>
      <c r="F2" s="93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261.2</v>
      </c>
      <c r="E5" s="12" t="s">
        <v>19</v>
      </c>
      <c r="F5" s="12"/>
    </row>
    <row r="6" ht="9" customHeight="1" collapsed="1"/>
    <row r="7" spans="1:6" ht="15.75">
      <c r="A7" s="9"/>
      <c r="C7" s="9"/>
      <c r="D7" s="13"/>
      <c r="E7" s="9"/>
      <c r="F7" s="9"/>
    </row>
    <row r="8" spans="1:6" ht="15.75">
      <c r="A8" s="9" t="s">
        <v>21</v>
      </c>
      <c r="C8" s="12"/>
      <c r="D8" s="14">
        <f>C16</f>
        <v>-3416.49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39</v>
      </c>
    </row>
    <row r="11" spans="1:9" s="20" customFormat="1" ht="30" customHeight="1">
      <c r="A11" s="4">
        <v>1</v>
      </c>
      <c r="B11" s="18" t="s">
        <v>2</v>
      </c>
      <c r="C11" s="64">
        <v>-2943.72</v>
      </c>
      <c r="D11" s="62">
        <v>35324.64</v>
      </c>
      <c r="E11" s="62">
        <v>35324.64</v>
      </c>
      <c r="F11" s="62">
        <f>C11-D11+E11</f>
        <v>-2943.720000000001</v>
      </c>
      <c r="G11" s="16" t="s">
        <v>41</v>
      </c>
      <c r="H11" s="16">
        <v>11.2</v>
      </c>
      <c r="I11" s="71">
        <f>H11*12*H20</f>
        <v>35105.27999999999</v>
      </c>
    </row>
    <row r="12" spans="1:9" s="20" customFormat="1" ht="15.75">
      <c r="A12" s="4">
        <v>2</v>
      </c>
      <c r="B12" s="18" t="s">
        <v>3</v>
      </c>
      <c r="C12" s="64">
        <v>-271.65</v>
      </c>
      <c r="D12" s="62">
        <v>3259.8</v>
      </c>
      <c r="E12" s="62">
        <v>3259.8</v>
      </c>
      <c r="F12" s="62">
        <f>C12-D12+E12</f>
        <v>-271.6500000000001</v>
      </c>
      <c r="G12" s="16" t="s">
        <v>42</v>
      </c>
      <c r="H12" s="16">
        <v>3.2</v>
      </c>
      <c r="I12" s="72">
        <f>H12*12*H20</f>
        <v>10030.080000000002</v>
      </c>
    </row>
    <row r="13" spans="1:9" s="20" customFormat="1" ht="29.25" customHeight="1">
      <c r="A13" s="4">
        <v>3</v>
      </c>
      <c r="B13" s="18" t="s">
        <v>45</v>
      </c>
      <c r="C13" s="64">
        <v>-133.21</v>
      </c>
      <c r="D13" s="62">
        <v>1598.52</v>
      </c>
      <c r="E13" s="62">
        <v>1598.52</v>
      </c>
      <c r="F13" s="62">
        <f>C13-D13+E13</f>
        <v>-133.21000000000004</v>
      </c>
      <c r="G13" s="16" t="s">
        <v>55</v>
      </c>
      <c r="H13" s="16">
        <v>0.6</v>
      </c>
      <c r="I13" s="72">
        <f>H13*12*H20</f>
        <v>1880.6399999999996</v>
      </c>
    </row>
    <row r="14" spans="1:9" s="20" customFormat="1" ht="30" customHeight="1">
      <c r="A14" s="4">
        <v>4</v>
      </c>
      <c r="B14" s="18" t="s">
        <v>46</v>
      </c>
      <c r="C14" s="64">
        <v>-67.91</v>
      </c>
      <c r="D14" s="62">
        <v>814.92</v>
      </c>
      <c r="E14" s="62">
        <v>814.92</v>
      </c>
      <c r="F14" s="62">
        <f>C14-D14+E14</f>
        <v>-67.90999999999997</v>
      </c>
      <c r="G14" s="5"/>
      <c r="H14" s="5"/>
      <c r="I14" s="32"/>
    </row>
    <row r="15" spans="1:8" s="20" customFormat="1" ht="30" customHeight="1">
      <c r="A15" s="4">
        <v>5</v>
      </c>
      <c r="B15" s="18" t="s">
        <v>50</v>
      </c>
      <c r="C15" s="64">
        <v>0</v>
      </c>
      <c r="D15" s="62">
        <v>548.47</v>
      </c>
      <c r="E15" s="62">
        <v>314.87</v>
      </c>
      <c r="F15" s="62">
        <f>C15-D15+E15</f>
        <v>-233.60000000000002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-3416.49</v>
      </c>
      <c r="D16" s="63">
        <f>SUM(D11:D15)</f>
        <v>41546.35</v>
      </c>
      <c r="E16" s="63">
        <f>SUM(E11:E15)</f>
        <v>41312.75</v>
      </c>
      <c r="F16" s="63">
        <f>SUM(F11:F15)</f>
        <v>-3650.090000000001</v>
      </c>
    </row>
    <row r="17" ht="11.25" customHeight="1"/>
    <row r="18" spans="1:6" ht="15.75">
      <c r="A18" s="93" t="s">
        <v>28</v>
      </c>
      <c r="B18" s="93"/>
      <c r="C18" s="93"/>
      <c r="D18" s="93"/>
      <c r="E18" s="93"/>
      <c r="F18" s="93"/>
    </row>
    <row r="19" spans="1:8" ht="15.75">
      <c r="A19" s="73"/>
      <c r="B19" s="73"/>
      <c r="C19" s="73"/>
      <c r="D19" s="73"/>
      <c r="E19" s="73"/>
      <c r="F19" s="73"/>
      <c r="H19" s="5" t="s">
        <v>29</v>
      </c>
    </row>
    <row r="20" spans="1:8" ht="33" customHeight="1">
      <c r="A20" s="17" t="s">
        <v>40</v>
      </c>
      <c r="B20" s="94" t="s">
        <v>6</v>
      </c>
      <c r="C20" s="94"/>
      <c r="D20" s="94"/>
      <c r="E20" s="94"/>
      <c r="F20" s="21" t="s">
        <v>17</v>
      </c>
      <c r="G20" s="22"/>
      <c r="H20" s="5">
        <f>D5</f>
        <v>261.2</v>
      </c>
    </row>
    <row r="21" spans="1:10" ht="18" customHeight="1">
      <c r="A21" s="23">
        <v>1</v>
      </c>
      <c r="B21" s="95" t="s">
        <v>8</v>
      </c>
      <c r="C21" s="95"/>
      <c r="D21" s="95"/>
      <c r="E21" s="95"/>
      <c r="F21" s="1">
        <f>I12</f>
        <v>10030.080000000002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90" t="s">
        <v>46</v>
      </c>
      <c r="C22" s="90"/>
      <c r="D22" s="90"/>
      <c r="E22" s="90"/>
      <c r="F22" s="2">
        <f>0.26*12*H20</f>
        <v>814.944</v>
      </c>
      <c r="G22" s="24"/>
    </row>
    <row r="23" spans="1:7" ht="18" customHeight="1">
      <c r="A23" s="25">
        <v>3</v>
      </c>
      <c r="B23" s="90" t="s">
        <v>51</v>
      </c>
      <c r="C23" s="90"/>
      <c r="D23" s="90"/>
      <c r="E23" s="90"/>
      <c r="F23" s="2">
        <f>I13</f>
        <v>1880.6399999999996</v>
      </c>
      <c r="G23" s="24"/>
    </row>
    <row r="24" spans="1:7" ht="18" customHeight="1">
      <c r="A24" s="25">
        <v>4</v>
      </c>
      <c r="B24" s="90" t="s">
        <v>12</v>
      </c>
      <c r="C24" s="90"/>
      <c r="D24" s="90"/>
      <c r="E24" s="90"/>
      <c r="F24" s="2">
        <f>F25+F26+F27</f>
        <v>2939</v>
      </c>
      <c r="G24" s="24"/>
    </row>
    <row r="25" spans="1:7" ht="16.5" customHeight="1">
      <c r="A25" s="25" t="s">
        <v>13</v>
      </c>
      <c r="B25" s="90" t="s">
        <v>33</v>
      </c>
      <c r="C25" s="90"/>
      <c r="D25" s="90"/>
      <c r="E25" s="90"/>
      <c r="F25" s="3">
        <f>F39</f>
        <v>791</v>
      </c>
      <c r="G25" s="12"/>
    </row>
    <row r="26" spans="1:7" ht="16.5" customHeight="1">
      <c r="A26" s="25" t="s">
        <v>13</v>
      </c>
      <c r="B26" s="90" t="s">
        <v>80</v>
      </c>
      <c r="C26" s="90"/>
      <c r="D26" s="90"/>
      <c r="E26" s="90"/>
      <c r="F26" s="3">
        <f>F38</f>
        <v>2148</v>
      </c>
      <c r="G26" s="12"/>
    </row>
    <row r="27" spans="1:7" ht="16.5" customHeight="1">
      <c r="A27" s="25" t="s">
        <v>13</v>
      </c>
      <c r="B27" s="90" t="s">
        <v>34</v>
      </c>
      <c r="C27" s="90"/>
      <c r="D27" s="90"/>
      <c r="E27" s="90"/>
      <c r="F27" s="3">
        <v>0</v>
      </c>
      <c r="G27" s="12"/>
    </row>
    <row r="28" spans="1:7" ht="17.25" customHeight="1">
      <c r="A28" s="25">
        <v>5</v>
      </c>
      <c r="B28" s="85" t="s">
        <v>50</v>
      </c>
      <c r="C28" s="85"/>
      <c r="D28" s="85"/>
      <c r="E28" s="85"/>
      <c r="F28" s="3">
        <f>D15</f>
        <v>548.47</v>
      </c>
      <c r="G28" s="12"/>
    </row>
    <row r="29" spans="1:7" ht="17.25" customHeight="1">
      <c r="A29" s="25">
        <v>6</v>
      </c>
      <c r="B29" s="85" t="s">
        <v>54</v>
      </c>
      <c r="C29" s="85"/>
      <c r="D29" s="85"/>
      <c r="E29" s="85"/>
      <c r="F29" s="3">
        <f>D12+D13</f>
        <v>4858.32</v>
      </c>
      <c r="G29" s="12"/>
    </row>
    <row r="30" spans="1:7" s="28" customFormat="1" ht="21" customHeight="1">
      <c r="A30" s="26"/>
      <c r="B30" s="86" t="s">
        <v>14</v>
      </c>
      <c r="C30" s="86"/>
      <c r="D30" s="86"/>
      <c r="E30" s="86"/>
      <c r="F30" s="27">
        <f>F21+F22+F23+F24+F29+F28</f>
        <v>21071.454</v>
      </c>
      <c r="G30" s="9"/>
    </row>
    <row r="32" spans="1:6" ht="18" customHeight="1">
      <c r="A32" s="69" t="s">
        <v>79</v>
      </c>
      <c r="B32" s="69"/>
      <c r="C32" s="69"/>
      <c r="D32" s="69"/>
      <c r="E32" s="69"/>
      <c r="F32" s="3">
        <f>D7+D16-F30</f>
        <v>20474.895999999997</v>
      </c>
    </row>
    <row r="33" spans="1:6" ht="20.25" customHeight="1">
      <c r="A33" s="69" t="s">
        <v>77</v>
      </c>
      <c r="B33" s="69"/>
      <c r="C33" s="69"/>
      <c r="D33" s="69"/>
      <c r="E33" s="69"/>
      <c r="F33" s="3">
        <f>F16</f>
        <v>-3650.090000000001</v>
      </c>
    </row>
    <row r="34" spans="1:6" ht="18" customHeight="1">
      <c r="A34" s="70" t="s">
        <v>78</v>
      </c>
      <c r="B34" s="70"/>
      <c r="C34" s="70"/>
      <c r="D34" s="70"/>
      <c r="E34" s="70"/>
      <c r="F34" s="3">
        <f>F32+F33</f>
        <v>16824.805999999997</v>
      </c>
    </row>
    <row r="35" ht="11.25" customHeight="1"/>
    <row r="37" spans="1:6" ht="15.75">
      <c r="A37" s="29" t="s">
        <v>24</v>
      </c>
      <c r="B37" s="29" t="s">
        <v>16</v>
      </c>
      <c r="C37" s="87" t="s">
        <v>35</v>
      </c>
      <c r="D37" s="88"/>
      <c r="E37" s="89"/>
      <c r="F37" s="29" t="s">
        <v>36</v>
      </c>
    </row>
    <row r="38" spans="1:6" s="34" customFormat="1" ht="15.75">
      <c r="A38" s="33"/>
      <c r="B38" s="37" t="s">
        <v>76</v>
      </c>
      <c r="C38" s="81" t="s">
        <v>74</v>
      </c>
      <c r="D38" s="82"/>
      <c r="E38" s="83"/>
      <c r="F38" s="38">
        <f>12*179</f>
        <v>2148</v>
      </c>
    </row>
    <row r="39" spans="1:6" s="36" customFormat="1" ht="30" customHeight="1">
      <c r="A39" s="35"/>
      <c r="B39" s="39">
        <v>42067</v>
      </c>
      <c r="C39" s="97" t="s">
        <v>75</v>
      </c>
      <c r="D39" s="98"/>
      <c r="E39" s="99"/>
      <c r="F39" s="40">
        <v>791</v>
      </c>
    </row>
    <row r="40" spans="1:6" ht="15.75">
      <c r="A40" s="4"/>
      <c r="B40" s="6"/>
      <c r="C40" s="100"/>
      <c r="D40" s="101"/>
      <c r="E40" s="102"/>
      <c r="F40" s="7"/>
    </row>
    <row r="41" spans="1:6" s="28" customFormat="1" ht="15.75">
      <c r="A41" s="84" t="s">
        <v>37</v>
      </c>
      <c r="B41" s="84"/>
      <c r="C41" s="84"/>
      <c r="D41" s="84"/>
      <c r="E41" s="84"/>
      <c r="F41" s="30">
        <f>SUM(F38:F40)</f>
        <v>2939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3" t="s">
        <v>38</v>
      </c>
      <c r="B1" s="93"/>
      <c r="C1" s="93"/>
      <c r="D1" s="93"/>
      <c r="E1" s="93"/>
      <c r="F1" s="93"/>
      <c r="G1" s="8"/>
    </row>
    <row r="2" spans="1:8" ht="15.75">
      <c r="A2" s="93" t="s">
        <v>59</v>
      </c>
      <c r="B2" s="93"/>
      <c r="C2" s="93"/>
      <c r="D2" s="93"/>
      <c r="E2" s="93"/>
      <c r="F2" s="93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261.2</v>
      </c>
      <c r="E5" s="12" t="s">
        <v>19</v>
      </c>
      <c r="F5" s="12"/>
    </row>
    <row r="6" ht="9" customHeight="1" collapsed="1"/>
    <row r="7" spans="1:6" ht="15.75">
      <c r="A7" s="9" t="s">
        <v>20</v>
      </c>
      <c r="C7" s="9"/>
      <c r="D7" s="13">
        <f>'2014'!B28</f>
        <v>48543.06</v>
      </c>
      <c r="E7" s="9" t="s">
        <v>58</v>
      </c>
      <c r="F7" s="9"/>
    </row>
    <row r="8" spans="1:6" ht="15.75">
      <c r="A8" s="9" t="s">
        <v>21</v>
      </c>
      <c r="C8" s="12"/>
      <c r="D8" s="14">
        <f>C16</f>
        <v>-3416.49</v>
      </c>
      <c r="E8" s="12" t="s">
        <v>22</v>
      </c>
      <c r="F8" s="12"/>
    </row>
    <row r="9" spans="2:6" ht="15.75">
      <c r="B9" s="12"/>
      <c r="C9" s="12"/>
      <c r="D9" s="12"/>
      <c r="E9" s="12"/>
      <c r="F9" s="15" t="s">
        <v>23</v>
      </c>
    </row>
    <row r="10" spans="1:6" s="11" customFormat="1" ht="28.5" customHeight="1">
      <c r="A10" s="4" t="s">
        <v>24</v>
      </c>
      <c r="B10" s="16" t="s">
        <v>25</v>
      </c>
      <c r="C10" s="17" t="s">
        <v>26</v>
      </c>
      <c r="D10" s="17" t="s">
        <v>0</v>
      </c>
      <c r="E10" s="17" t="s">
        <v>27</v>
      </c>
      <c r="F10" s="17" t="s">
        <v>39</v>
      </c>
    </row>
    <row r="11" spans="1:9" s="20" customFormat="1" ht="30" customHeight="1">
      <c r="A11" s="4">
        <v>1</v>
      </c>
      <c r="B11" s="18" t="s">
        <v>2</v>
      </c>
      <c r="C11" s="64">
        <v>-2943.72</v>
      </c>
      <c r="D11" s="62">
        <v>35324.64</v>
      </c>
      <c r="E11" s="62">
        <v>35324.64</v>
      </c>
      <c r="F11" s="62">
        <f>C11-D11+E11</f>
        <v>-2943.720000000001</v>
      </c>
      <c r="G11" s="16" t="s">
        <v>41</v>
      </c>
      <c r="H11" s="16">
        <v>11.2</v>
      </c>
      <c r="I11" s="71">
        <f>H11*12*H20</f>
        <v>35105.27999999999</v>
      </c>
    </row>
    <row r="12" spans="1:9" s="20" customFormat="1" ht="15.75">
      <c r="A12" s="4">
        <v>2</v>
      </c>
      <c r="B12" s="18" t="s">
        <v>3</v>
      </c>
      <c r="C12" s="64">
        <v>-271.65</v>
      </c>
      <c r="D12" s="62">
        <v>3259.8</v>
      </c>
      <c r="E12" s="62">
        <v>3259.8</v>
      </c>
      <c r="F12" s="62">
        <f>C12-D12+E12</f>
        <v>-271.6500000000001</v>
      </c>
      <c r="G12" s="16" t="s">
        <v>42</v>
      </c>
      <c r="H12" s="16">
        <v>3.2</v>
      </c>
      <c r="I12" s="72">
        <f>H12*12*H20</f>
        <v>10030.080000000002</v>
      </c>
    </row>
    <row r="13" spans="1:9" s="20" customFormat="1" ht="29.25" customHeight="1">
      <c r="A13" s="4">
        <v>3</v>
      </c>
      <c r="B13" s="18" t="s">
        <v>45</v>
      </c>
      <c r="C13" s="64">
        <v>-133.21</v>
      </c>
      <c r="D13" s="62">
        <v>1598.52</v>
      </c>
      <c r="E13" s="62">
        <v>1598.52</v>
      </c>
      <c r="F13" s="62">
        <f>C13-D13+E13</f>
        <v>-133.21000000000004</v>
      </c>
      <c r="G13" s="16" t="s">
        <v>55</v>
      </c>
      <c r="H13" s="16">
        <v>0.6</v>
      </c>
      <c r="I13" s="72">
        <f>H13*12*H20</f>
        <v>1880.6399999999996</v>
      </c>
    </row>
    <row r="14" spans="1:9" s="20" customFormat="1" ht="30" customHeight="1">
      <c r="A14" s="4">
        <v>4</v>
      </c>
      <c r="B14" s="18" t="s">
        <v>46</v>
      </c>
      <c r="C14" s="64">
        <v>-67.91</v>
      </c>
      <c r="D14" s="62">
        <v>814.92</v>
      </c>
      <c r="E14" s="62">
        <v>814.92</v>
      </c>
      <c r="F14" s="62">
        <f>C14-D14+E14</f>
        <v>-67.90999999999997</v>
      </c>
      <c r="G14" s="5"/>
      <c r="H14" s="5"/>
      <c r="I14" s="32"/>
    </row>
    <row r="15" spans="1:8" s="20" customFormat="1" ht="30" customHeight="1">
      <c r="A15" s="4">
        <v>5</v>
      </c>
      <c r="B15" s="18" t="s">
        <v>50</v>
      </c>
      <c r="C15" s="64">
        <v>0</v>
      </c>
      <c r="D15" s="62">
        <v>548.47</v>
      </c>
      <c r="E15" s="62">
        <v>314.87</v>
      </c>
      <c r="F15" s="62">
        <f>C15-D15+E15</f>
        <v>-233.60000000000002</v>
      </c>
      <c r="G15" s="19"/>
      <c r="H15" s="19"/>
    </row>
    <row r="16" spans="1:6" ht="19.5" customHeight="1">
      <c r="A16" s="4"/>
      <c r="B16" s="18" t="s">
        <v>4</v>
      </c>
      <c r="C16" s="63">
        <f>SUM(C11:C15)</f>
        <v>-3416.49</v>
      </c>
      <c r="D16" s="63">
        <f>SUM(D11:D15)</f>
        <v>41546.35</v>
      </c>
      <c r="E16" s="63">
        <f>SUM(E11:E15)</f>
        <v>41312.75</v>
      </c>
      <c r="F16" s="63">
        <f>SUM(F11:F15)</f>
        <v>-3650.090000000001</v>
      </c>
    </row>
    <row r="17" ht="11.25" customHeight="1"/>
    <row r="18" spans="1:6" ht="15.75">
      <c r="A18" s="93" t="s">
        <v>28</v>
      </c>
      <c r="B18" s="93"/>
      <c r="C18" s="93"/>
      <c r="D18" s="93"/>
      <c r="E18" s="93"/>
      <c r="F18" s="93"/>
    </row>
    <row r="19" spans="1:8" ht="15.75">
      <c r="A19" s="31"/>
      <c r="B19" s="8"/>
      <c r="C19" s="8"/>
      <c r="D19" s="8"/>
      <c r="E19" s="8"/>
      <c r="F19" s="8"/>
      <c r="H19" s="5" t="s">
        <v>29</v>
      </c>
    </row>
    <row r="20" spans="1:8" ht="33" customHeight="1">
      <c r="A20" s="17" t="s">
        <v>40</v>
      </c>
      <c r="B20" s="94" t="s">
        <v>6</v>
      </c>
      <c r="C20" s="94"/>
      <c r="D20" s="94"/>
      <c r="E20" s="94"/>
      <c r="F20" s="21" t="s">
        <v>17</v>
      </c>
      <c r="G20" s="22"/>
      <c r="H20" s="5">
        <f>D5</f>
        <v>261.2</v>
      </c>
    </row>
    <row r="21" spans="1:10" ht="18" customHeight="1">
      <c r="A21" s="23">
        <v>1</v>
      </c>
      <c r="B21" s="95" t="s">
        <v>8</v>
      </c>
      <c r="C21" s="95"/>
      <c r="D21" s="95"/>
      <c r="E21" s="95"/>
      <c r="F21" s="1">
        <f>I12</f>
        <v>10030.080000000002</v>
      </c>
      <c r="G21" s="24"/>
      <c r="H21" s="5" t="s">
        <v>30</v>
      </c>
      <c r="I21" s="5" t="s">
        <v>31</v>
      </c>
      <c r="J21" s="5" t="s">
        <v>32</v>
      </c>
    </row>
    <row r="22" spans="1:7" ht="18" customHeight="1">
      <c r="A22" s="25">
        <v>2</v>
      </c>
      <c r="B22" s="90" t="s">
        <v>46</v>
      </c>
      <c r="C22" s="90"/>
      <c r="D22" s="90"/>
      <c r="E22" s="90"/>
      <c r="F22" s="2">
        <f>D14</f>
        <v>814.92</v>
      </c>
      <c r="G22" s="24"/>
    </row>
    <row r="23" spans="1:7" ht="18" customHeight="1">
      <c r="A23" s="25">
        <v>3</v>
      </c>
      <c r="B23" s="90" t="s">
        <v>51</v>
      </c>
      <c r="C23" s="90"/>
      <c r="D23" s="90"/>
      <c r="E23" s="90"/>
      <c r="F23" s="2">
        <f>I13</f>
        <v>1880.6399999999996</v>
      </c>
      <c r="G23" s="24"/>
    </row>
    <row r="24" spans="1:7" ht="18" customHeight="1">
      <c r="A24" s="25">
        <v>4</v>
      </c>
      <c r="B24" s="90" t="s">
        <v>12</v>
      </c>
      <c r="C24" s="90"/>
      <c r="D24" s="90"/>
      <c r="E24" s="90"/>
      <c r="F24" s="2">
        <f>F25+F26+F27</f>
        <v>2939</v>
      </c>
      <c r="G24" s="24"/>
    </row>
    <row r="25" spans="1:7" ht="16.5" customHeight="1">
      <c r="A25" s="25" t="s">
        <v>13</v>
      </c>
      <c r="B25" s="90" t="s">
        <v>33</v>
      </c>
      <c r="C25" s="90"/>
      <c r="D25" s="90"/>
      <c r="E25" s="90"/>
      <c r="F25" s="3">
        <f>F39</f>
        <v>791</v>
      </c>
      <c r="G25" s="12"/>
    </row>
    <row r="26" spans="1:7" ht="16.5" customHeight="1">
      <c r="A26" s="25" t="s">
        <v>13</v>
      </c>
      <c r="B26" s="90" t="s">
        <v>80</v>
      </c>
      <c r="C26" s="90"/>
      <c r="D26" s="90"/>
      <c r="E26" s="90"/>
      <c r="F26" s="3">
        <f>F38</f>
        <v>2148</v>
      </c>
      <c r="G26" s="12"/>
    </row>
    <row r="27" spans="1:7" ht="16.5" customHeight="1">
      <c r="A27" s="25" t="s">
        <v>13</v>
      </c>
      <c r="B27" s="90" t="s">
        <v>34</v>
      </c>
      <c r="C27" s="90"/>
      <c r="D27" s="90"/>
      <c r="E27" s="90"/>
      <c r="F27" s="3">
        <v>0</v>
      </c>
      <c r="G27" s="12"/>
    </row>
    <row r="28" spans="1:7" ht="17.25" customHeight="1">
      <c r="A28" s="25">
        <v>5</v>
      </c>
      <c r="B28" s="85" t="s">
        <v>50</v>
      </c>
      <c r="C28" s="85"/>
      <c r="D28" s="85"/>
      <c r="E28" s="85"/>
      <c r="F28" s="3">
        <f>D15</f>
        <v>548.47</v>
      </c>
      <c r="G28" s="12"/>
    </row>
    <row r="29" spans="1:7" ht="17.25" customHeight="1">
      <c r="A29" s="25">
        <v>6</v>
      </c>
      <c r="B29" s="85" t="s">
        <v>54</v>
      </c>
      <c r="C29" s="85"/>
      <c r="D29" s="85"/>
      <c r="E29" s="85"/>
      <c r="F29" s="3">
        <f>D12+D13</f>
        <v>4858.32</v>
      </c>
      <c r="G29" s="12"/>
    </row>
    <row r="30" spans="1:7" s="28" customFormat="1" ht="21" customHeight="1">
      <c r="A30" s="26"/>
      <c r="B30" s="86" t="s">
        <v>14</v>
      </c>
      <c r="C30" s="86"/>
      <c r="D30" s="86"/>
      <c r="E30" s="86"/>
      <c r="F30" s="27">
        <f>F21+F22+F23+F24+F29+F28</f>
        <v>21071.43</v>
      </c>
      <c r="G30" s="9"/>
    </row>
    <row r="32" spans="1:6" ht="18" customHeight="1">
      <c r="A32" s="69" t="s">
        <v>79</v>
      </c>
      <c r="B32" s="69"/>
      <c r="C32" s="69"/>
      <c r="D32" s="69"/>
      <c r="E32" s="69"/>
      <c r="F32" s="3">
        <f>D7+D16-F30</f>
        <v>69017.98000000001</v>
      </c>
    </row>
    <row r="33" spans="1:6" ht="20.25" customHeight="1">
      <c r="A33" s="69" t="s">
        <v>77</v>
      </c>
      <c r="B33" s="69"/>
      <c r="C33" s="69"/>
      <c r="D33" s="69"/>
      <c r="E33" s="69"/>
      <c r="F33" s="3">
        <f>F16</f>
        <v>-3650.090000000001</v>
      </c>
    </row>
    <row r="34" spans="1:6" ht="18" customHeight="1">
      <c r="A34" s="70" t="s">
        <v>78</v>
      </c>
      <c r="B34" s="70"/>
      <c r="C34" s="70"/>
      <c r="D34" s="70"/>
      <c r="E34" s="70"/>
      <c r="F34" s="3">
        <f>F32+F33</f>
        <v>65367.89000000001</v>
      </c>
    </row>
    <row r="35" ht="11.25" customHeight="1"/>
    <row r="37" spans="1:6" ht="15.75">
      <c r="A37" s="29" t="s">
        <v>24</v>
      </c>
      <c r="B37" s="29" t="s">
        <v>16</v>
      </c>
      <c r="C37" s="87" t="s">
        <v>35</v>
      </c>
      <c r="D37" s="88"/>
      <c r="E37" s="89"/>
      <c r="F37" s="29" t="s">
        <v>36</v>
      </c>
    </row>
    <row r="38" spans="1:6" s="34" customFormat="1" ht="15.75">
      <c r="A38" s="33"/>
      <c r="B38" s="37" t="s">
        <v>76</v>
      </c>
      <c r="C38" s="81" t="s">
        <v>74</v>
      </c>
      <c r="D38" s="82"/>
      <c r="E38" s="83"/>
      <c r="F38" s="38">
        <f>12*179</f>
        <v>2148</v>
      </c>
    </row>
    <row r="39" spans="1:6" s="36" customFormat="1" ht="30" customHeight="1">
      <c r="A39" s="35"/>
      <c r="B39" s="39">
        <v>42067</v>
      </c>
      <c r="C39" s="97" t="s">
        <v>75</v>
      </c>
      <c r="D39" s="98"/>
      <c r="E39" s="99"/>
      <c r="F39" s="40">
        <v>791</v>
      </c>
    </row>
    <row r="40" spans="1:6" ht="15.75">
      <c r="A40" s="4"/>
      <c r="B40" s="6"/>
      <c r="C40" s="100"/>
      <c r="D40" s="101"/>
      <c r="E40" s="102"/>
      <c r="F40" s="7"/>
    </row>
    <row r="41" spans="1:6" s="28" customFormat="1" ht="15.75">
      <c r="A41" s="84" t="s">
        <v>37</v>
      </c>
      <c r="B41" s="84"/>
      <c r="C41" s="84"/>
      <c r="D41" s="84"/>
      <c r="E41" s="84"/>
      <c r="F41" s="30">
        <f>SUM(F38:F40)</f>
        <v>2939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28:E28"/>
    <mergeCell ref="C40:E40"/>
    <mergeCell ref="A41:E41"/>
    <mergeCell ref="C37:E37"/>
    <mergeCell ref="C38:E38"/>
    <mergeCell ref="C39:E39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2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3" t="s">
        <v>43</v>
      </c>
      <c r="B1" s="103"/>
      <c r="C1" s="103"/>
      <c r="D1" s="103"/>
      <c r="E1" s="103"/>
    </row>
    <row r="2" spans="1:5" ht="18.75">
      <c r="A2" s="103" t="s">
        <v>60</v>
      </c>
      <c r="B2" s="103"/>
      <c r="C2" s="103"/>
      <c r="D2" s="103"/>
      <c r="E2" s="103"/>
    </row>
    <row r="3" ht="18.75">
      <c r="A3" s="41"/>
    </row>
    <row r="4" ht="18.75">
      <c r="A4" s="42" t="s">
        <v>61</v>
      </c>
    </row>
    <row r="5" ht="18.75">
      <c r="A5" s="42" t="s">
        <v>62</v>
      </c>
    </row>
    <row r="6" ht="18.75">
      <c r="A6" s="42"/>
    </row>
    <row r="7" ht="16.5" thickBot="1">
      <c r="A7" s="43" t="s">
        <v>63</v>
      </c>
    </row>
    <row r="8" spans="1:5" ht="50.25" customHeight="1" thickBot="1">
      <c r="A8" s="44"/>
      <c r="B8" s="45" t="s">
        <v>44</v>
      </c>
      <c r="C8" s="45" t="s">
        <v>0</v>
      </c>
      <c r="D8" s="45" t="s">
        <v>1</v>
      </c>
      <c r="E8" s="45" t="s">
        <v>21</v>
      </c>
    </row>
    <row r="9" spans="1:5" ht="19.5" thickBot="1">
      <c r="A9" s="46" t="s">
        <v>2</v>
      </c>
      <c r="B9" s="47">
        <v>2943.72</v>
      </c>
      <c r="C9" s="47">
        <v>35324.64</v>
      </c>
      <c r="D9" s="47">
        <v>35324.64</v>
      </c>
      <c r="E9" s="47">
        <v>2943.72</v>
      </c>
    </row>
    <row r="10" spans="1:5" ht="19.5" thickBot="1">
      <c r="A10" s="46" t="s">
        <v>3</v>
      </c>
      <c r="B10" s="47">
        <v>271.65</v>
      </c>
      <c r="C10" s="47">
        <v>3259.8</v>
      </c>
      <c r="D10" s="47">
        <v>3259.8</v>
      </c>
      <c r="E10" s="47">
        <v>271.65</v>
      </c>
    </row>
    <row r="11" spans="1:5" ht="38.25" thickBot="1">
      <c r="A11" s="46" t="s">
        <v>45</v>
      </c>
      <c r="B11" s="47">
        <v>237.66</v>
      </c>
      <c r="C11" s="47">
        <v>1598.52</v>
      </c>
      <c r="D11" s="47">
        <v>1702.97</v>
      </c>
      <c r="E11" s="47">
        <v>133.21</v>
      </c>
    </row>
    <row r="12" spans="1:5" ht="19.5" customHeight="1" thickBot="1">
      <c r="A12" s="46" t="s">
        <v>46</v>
      </c>
      <c r="B12" s="47">
        <v>67.91</v>
      </c>
      <c r="C12" s="47">
        <v>814.92</v>
      </c>
      <c r="D12" s="47">
        <v>814.92</v>
      </c>
      <c r="E12" s="47">
        <v>67.91</v>
      </c>
    </row>
    <row r="13" spans="1:5" ht="38.25" thickBot="1">
      <c r="A13" s="46" t="s">
        <v>50</v>
      </c>
      <c r="B13" s="47">
        <v>19.5</v>
      </c>
      <c r="C13" s="47">
        <v>325</v>
      </c>
      <c r="D13" s="47">
        <v>344.5</v>
      </c>
      <c r="E13" s="47">
        <v>0</v>
      </c>
    </row>
    <row r="14" spans="1:5" ht="19.5" thickBot="1">
      <c r="A14" s="46" t="s">
        <v>4</v>
      </c>
      <c r="B14" s="48">
        <v>3540.44</v>
      </c>
      <c r="C14" s="48">
        <v>41322.88</v>
      </c>
      <c r="D14" s="48">
        <v>41446.83</v>
      </c>
      <c r="E14" s="48">
        <v>3416.49</v>
      </c>
    </row>
    <row r="15" ht="18.75">
      <c r="A15" s="49"/>
    </row>
    <row r="16" ht="19.5" thickBot="1">
      <c r="A16" s="49" t="s">
        <v>5</v>
      </c>
    </row>
    <row r="17" spans="1:3" ht="38.25" thickBot="1">
      <c r="A17" s="50" t="s">
        <v>47</v>
      </c>
      <c r="B17" s="45" t="s">
        <v>6</v>
      </c>
      <c r="C17" s="45" t="s">
        <v>17</v>
      </c>
    </row>
    <row r="18" spans="1:3" ht="19.5" thickBot="1">
      <c r="A18" s="51" t="s">
        <v>7</v>
      </c>
      <c r="B18" s="52" t="s">
        <v>3</v>
      </c>
      <c r="C18" s="47">
        <v>4858.32</v>
      </c>
    </row>
    <row r="19" spans="1:3" ht="19.5" thickBot="1">
      <c r="A19" s="51" t="s">
        <v>9</v>
      </c>
      <c r="B19" s="52" t="s">
        <v>46</v>
      </c>
      <c r="C19" s="47">
        <v>814.92</v>
      </c>
    </row>
    <row r="20" spans="1:3" ht="38.25" thickBot="1">
      <c r="A20" s="51" t="s">
        <v>10</v>
      </c>
      <c r="B20" s="52" t="s">
        <v>50</v>
      </c>
      <c r="C20" s="47">
        <v>325</v>
      </c>
    </row>
    <row r="21" spans="1:3" ht="19.5" thickBot="1">
      <c r="A21" s="51" t="s">
        <v>11</v>
      </c>
      <c r="B21" s="52" t="s">
        <v>51</v>
      </c>
      <c r="C21" s="47">
        <v>1880.64</v>
      </c>
    </row>
    <row r="22" spans="1:3" ht="19.5" thickBot="1">
      <c r="A22" s="51" t="s">
        <v>52</v>
      </c>
      <c r="B22" s="52" t="s">
        <v>8</v>
      </c>
      <c r="C22" s="47">
        <v>10030.08</v>
      </c>
    </row>
    <row r="23" spans="1:3" ht="38.25" thickBot="1">
      <c r="A23" s="51" t="s">
        <v>53</v>
      </c>
      <c r="B23" s="52" t="s">
        <v>12</v>
      </c>
      <c r="C23" s="47">
        <v>16900.7</v>
      </c>
    </row>
    <row r="24" spans="1:3" ht="19.5" thickBot="1">
      <c r="A24" s="51" t="s">
        <v>13</v>
      </c>
      <c r="B24" s="53" t="s">
        <v>64</v>
      </c>
      <c r="C24" s="47">
        <v>2284</v>
      </c>
    </row>
    <row r="25" spans="1:3" ht="57" thickBot="1">
      <c r="A25" s="51" t="s">
        <v>13</v>
      </c>
      <c r="B25" s="53" t="s">
        <v>65</v>
      </c>
      <c r="C25" s="47">
        <v>14616.7</v>
      </c>
    </row>
    <row r="26" spans="1:3" ht="38.25" thickBot="1">
      <c r="A26" s="46"/>
      <c r="B26" s="54" t="s">
        <v>48</v>
      </c>
      <c r="C26" s="48">
        <v>34809.66</v>
      </c>
    </row>
    <row r="27" ht="15.75" thickBot="1">
      <c r="A27" s="55"/>
    </row>
    <row r="28" spans="1:2" ht="57" thickBot="1">
      <c r="A28" s="65" t="s">
        <v>66</v>
      </c>
      <c r="B28" s="45">
        <v>48543.06</v>
      </c>
    </row>
    <row r="29" spans="1:2" ht="57" thickBot="1">
      <c r="A29" s="46" t="s">
        <v>67</v>
      </c>
      <c r="B29" s="48">
        <v>3416.49</v>
      </c>
    </row>
    <row r="30" spans="1:2" ht="38.25" thickBot="1">
      <c r="A30" s="51" t="s">
        <v>15</v>
      </c>
      <c r="B30" s="48" t="s">
        <v>68</v>
      </c>
    </row>
    <row r="31" spans="1:2" ht="38.25" thickBot="1">
      <c r="A31" s="51" t="s">
        <v>57</v>
      </c>
      <c r="B31" s="48">
        <v>2943.72</v>
      </c>
    </row>
    <row r="32" ht="15">
      <c r="A32" s="55"/>
    </row>
    <row r="33" ht="15.75">
      <c r="A33" s="56" t="s">
        <v>69</v>
      </c>
    </row>
    <row r="34" ht="15.75">
      <c r="A34" s="66"/>
    </row>
    <row r="35" ht="15.75">
      <c r="A35" s="66"/>
    </row>
    <row r="36" ht="15.75">
      <c r="A36" s="66"/>
    </row>
    <row r="37" ht="15.75">
      <c r="A37" s="66"/>
    </row>
    <row r="38" ht="15.75">
      <c r="A38" s="66"/>
    </row>
    <row r="39" ht="15.75">
      <c r="A39" s="66" t="s">
        <v>56</v>
      </c>
    </row>
    <row r="40" ht="16.5" thickBot="1">
      <c r="A40" s="66"/>
    </row>
    <row r="41" spans="1:3" ht="15.75" thickBot="1">
      <c r="A41" s="57" t="s">
        <v>16</v>
      </c>
      <c r="B41" s="58" t="s">
        <v>35</v>
      </c>
      <c r="C41" s="58" t="s">
        <v>49</v>
      </c>
    </row>
    <row r="42" spans="1:3" ht="15.75" thickBot="1">
      <c r="A42" s="59" t="s">
        <v>70</v>
      </c>
      <c r="B42" s="60" t="s">
        <v>71</v>
      </c>
      <c r="C42" s="61">
        <v>2284</v>
      </c>
    </row>
    <row r="43" spans="1:3" ht="30.75" thickBot="1">
      <c r="A43" s="59" t="s">
        <v>72</v>
      </c>
      <c r="B43" s="68" t="s">
        <v>73</v>
      </c>
      <c r="C43" s="61">
        <v>14616.7</v>
      </c>
    </row>
    <row r="44" ht="15.75">
      <c r="A44" s="66"/>
    </row>
    <row r="45" ht="15.75">
      <c r="A45" s="67"/>
    </row>
    <row r="46" ht="15.75">
      <c r="A46" s="56"/>
    </row>
    <row r="47" ht="15.75">
      <c r="A47" s="66"/>
    </row>
    <row r="48" ht="15.75">
      <c r="A48" s="66"/>
    </row>
    <row r="49" ht="15.75">
      <c r="A49" s="67"/>
    </row>
    <row r="50" ht="15.75">
      <c r="A50" s="5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2017-09-28T15:13:04Z</cp:lastPrinted>
  <dcterms:created xsi:type="dcterms:W3CDTF">2015-10-12T10:40:12Z</dcterms:created>
  <dcterms:modified xsi:type="dcterms:W3CDTF">2018-03-23T08:46:05Z</dcterms:modified>
  <cp:category/>
  <cp:version/>
  <cp:contentType/>
  <cp:contentStatus/>
</cp:coreProperties>
</file>