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  <sheet name="2013" sheetId="6" r:id="rId6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<sst xmlns="http://schemas.openxmlformats.org/spreadsheetml/2006/main" count="308" uniqueCount="99">
  <si>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</si>
  <si>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</si>
  <si>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</si>
  <si>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</si>
  <si>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</si>
  <si>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</si>
  <si>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</si>
  <si>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</si>
  <si>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</si>
  <si>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</si>
  <si>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</si>
  <si>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</si>
  <si>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</si>
  <si>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</si>
  <si>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</si>
  <si>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</si>
  <si>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</si>
  <si>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</si>
  <si>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</si>
  <si>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</si>
  <si>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</si>
  <si>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</si>
  <si>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</si>
  <si>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</si>
  <si>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</si>
  <si>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</si>
  <si>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</si>
  <si>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</si>
  <si>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</si>
  <si>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</si>
  <si>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</si>
  <si>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</si>
  <si>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</si>
  <si>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</si>
  <si>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</si>
  <si>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</si>
  <si>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</si>
  <si>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</si>
  <si>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</si>
  <si>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</si>
  <si>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</si>
  <si>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</si>
  <si>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</si>
  <si>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</si>
  <si>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</si>
  <si>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</si>
  <si>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</si>
  <si>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</si>
  <si>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</si>
  <si>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</si>
  <si>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</si>
  <si>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</si>
  <si>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Ул. Л. Толстова, д. 26</t>
  </si>
  <si>
    <t>Персонифицированный учет МКД (за 2013 год)</t>
  </si>
  <si>
    <t>Ул. Л.Толстого, д.26</t>
  </si>
  <si>
    <t>В управлении ООО «УК Старый Город» - с 01.09.2010 года</t>
  </si>
  <si>
    <t>Общая площадь квартир –  190,5 м.кв.</t>
  </si>
  <si>
    <t>Остаток на 01.01.2013 года – 12810,00 (+)</t>
  </si>
  <si>
    <t>Задолженность на 01.01.2013 г</t>
  </si>
  <si>
    <t>Задолженность на 01.01.2014 г.</t>
  </si>
  <si>
    <t>ремонт стального трубопровода (авар)</t>
  </si>
  <si>
    <t xml:space="preserve">осмотр МОП, ремонт групповых щитков </t>
  </si>
  <si>
    <t>установка аншлагов</t>
  </si>
  <si>
    <t>Сальдо на 01.01.2014г (по начислениям) (+)</t>
  </si>
  <si>
    <t>Задолженность населения на 31.12.2013г., в т.ч.</t>
  </si>
  <si>
    <t>30953,30</t>
  </si>
  <si>
    <t xml:space="preserve">     - за декабрь 2013 года</t>
  </si>
  <si>
    <t>Экономист ООО «УК Старый город»                                                                      Боброва А.Е.</t>
  </si>
  <si>
    <t xml:space="preserve"> </t>
  </si>
  <si>
    <t>Выполненные работы</t>
  </si>
  <si>
    <t>04.06.2013 Установка аншлагов                                       509,00</t>
  </si>
  <si>
    <t>24.05.2013 Осмотр МОП, ремонт групповых щитков    397,00</t>
  </si>
  <si>
    <t>30.11.2013 Ремонт стального трубопровода (авар)         1950,00</t>
  </si>
  <si>
    <t>частичный ремонт водосточной системы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</si>
  <si>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</si>
  <si>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</si>
  <si>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</si>
  <si>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</si>
  <si>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 xml:space="preserve">Остаток на 01.01.2014 г. 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</si>
  <si>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</si>
  <si>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</si>
  <si>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</si>
  <si>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</si>
  <si>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руб. (прибыль)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</si>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</sst>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2" fillId="13" borderId="13" xfId="0" applyFont="1" applyFill="1" applyBorder="1" applyAlignment="1">
      <alignment horizontal="center" vertical="center"/>
    </xf>
    <xf numFmtId="14" fontId="2" fillId="13" borderId="13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13" borderId="21" xfId="0" applyFont="1" applyFill="1" applyBorder="1" applyAlignment="1">
      <alignment horizontal="left" vertical="center" wrapText="1"/>
    </xf>
    <xf numFmtId="0" fontId="2" fillId="13" borderId="22" xfId="0" applyFont="1" applyFill="1" applyBorder="1" applyAlignment="1">
      <alignment horizontal="left" vertical="center" wrapText="1"/>
    </xf>
    <xf numFmtId="0" fontId="2" fillId="13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7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4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91</v>
      </c>
      <c r="B1" s="85"/>
      <c r="C1" s="85"/>
      <c r="D1" s="85"/>
      <c r="E1" s="85"/>
      <c r="F1" s="85"/>
      <c r="G1" s="65"/>
    </row>
    <row r="2" spans="1:8" ht="15.75">
      <c r="A2" s="85" t="s">
        <v>52</v>
      </c>
      <c r="B2" s="85"/>
      <c r="C2" s="85"/>
      <c r="D2" s="85"/>
      <c r="E2" s="85"/>
      <c r="F2" s="85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190.5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92</v>
      </c>
      <c r="C7" s="9"/>
      <c r="D7" s="13">
        <f>'2016'!F30</f>
        <v>58687.999999999985</v>
      </c>
      <c r="E7" s="9" t="s">
        <v>83</v>
      </c>
      <c r="F7" s="9"/>
    </row>
    <row r="8" spans="1:6" ht="15.75">
      <c r="A8" s="9" t="s">
        <v>93</v>
      </c>
      <c r="C8" s="12"/>
      <c r="D8" s="14">
        <f>C15</f>
        <v>-14026.069999999998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94</v>
      </c>
      <c r="D10" s="17" t="s">
        <v>0</v>
      </c>
      <c r="E10" s="17" t="s">
        <v>27</v>
      </c>
      <c r="F10" s="17" t="s">
        <v>95</v>
      </c>
    </row>
    <row r="11" spans="1:9" s="20" customFormat="1" ht="30" customHeight="1">
      <c r="A11" s="4">
        <v>1</v>
      </c>
      <c r="B11" s="18" t="s">
        <v>2</v>
      </c>
      <c r="C11" s="52">
        <v>-11839.379999999997</v>
      </c>
      <c r="D11" s="50">
        <v>22402.8</v>
      </c>
      <c r="E11" s="50">
        <v>12430.32</v>
      </c>
      <c r="F11" s="50">
        <f>C11-D11+E11</f>
        <v>-21811.859999999993</v>
      </c>
      <c r="G11" s="16" t="s">
        <v>42</v>
      </c>
      <c r="H11" s="16">
        <v>9.73</v>
      </c>
      <c r="I11" s="61">
        <f>H11*12*H19</f>
        <v>22242.780000000002</v>
      </c>
    </row>
    <row r="12" spans="1:9" s="20" customFormat="1" ht="15.75">
      <c r="A12" s="4">
        <v>2</v>
      </c>
      <c r="B12" s="18" t="s">
        <v>3</v>
      </c>
      <c r="C12" s="52">
        <v>-1256.4000000000005</v>
      </c>
      <c r="D12" s="50">
        <v>2377.44</v>
      </c>
      <c r="E12" s="50">
        <v>1319.16</v>
      </c>
      <c r="F12" s="50">
        <f>C12-D12+E12</f>
        <v>-2314.6800000000003</v>
      </c>
      <c r="G12" s="16" t="s">
        <v>43</v>
      </c>
      <c r="H12" s="16">
        <v>3.2</v>
      </c>
      <c r="I12" s="62">
        <f>H12*12*H19</f>
        <v>7315.200000000001</v>
      </c>
    </row>
    <row r="13" spans="1:9" s="20" customFormat="1" ht="31.5">
      <c r="A13" s="4">
        <v>3</v>
      </c>
      <c r="B13" s="18" t="s">
        <v>44</v>
      </c>
      <c r="C13" s="52">
        <v>-616.1600000000008</v>
      </c>
      <c r="D13" s="50">
        <v>1165.92</v>
      </c>
      <c r="E13" s="50">
        <v>646.92</v>
      </c>
      <c r="F13" s="50">
        <f>C13-D13+E13</f>
        <v>-1135.1600000000008</v>
      </c>
      <c r="G13" s="16" t="s">
        <v>51</v>
      </c>
      <c r="H13" s="16">
        <v>0.6</v>
      </c>
      <c r="I13" s="62">
        <f>H13*12*H19</f>
        <v>1371.6</v>
      </c>
    </row>
    <row r="14" spans="1:8" s="20" customFormat="1" ht="30" customHeight="1">
      <c r="A14" s="4">
        <v>4</v>
      </c>
      <c r="B14" s="18" t="s">
        <v>45</v>
      </c>
      <c r="C14" s="52">
        <v>-314.1299999999999</v>
      </c>
      <c r="D14" s="50">
        <v>851.55</v>
      </c>
      <c r="E14" s="50">
        <v>386.56</v>
      </c>
      <c r="F14" s="50">
        <f>C14-D14+E14</f>
        <v>-779.1199999999999</v>
      </c>
      <c r="G14" s="19"/>
      <c r="H14" s="93" t="s">
        <v>98</v>
      </c>
    </row>
    <row r="15" spans="1:6" ht="19.5" customHeight="1">
      <c r="A15" s="4"/>
      <c r="B15" s="18" t="s">
        <v>4</v>
      </c>
      <c r="C15" s="51">
        <f>SUM(C11:C14)</f>
        <v>-14026.069999999998</v>
      </c>
      <c r="D15" s="51">
        <f>SUM(D11:D14)</f>
        <v>26797.709999999995</v>
      </c>
      <c r="E15" s="51">
        <f>SUM(E11:E14)</f>
        <v>14782.96</v>
      </c>
      <c r="F15" s="51">
        <f>SUM(F11:F14)</f>
        <v>-26040.819999999992</v>
      </c>
    </row>
    <row r="16" ht="11.25" customHeight="1"/>
    <row r="17" spans="1:6" ht="15.75">
      <c r="A17" s="85" t="s">
        <v>28</v>
      </c>
      <c r="B17" s="85"/>
      <c r="C17" s="85"/>
      <c r="D17" s="85"/>
      <c r="E17" s="85"/>
      <c r="F17" s="85"/>
    </row>
    <row r="18" spans="1:8" ht="15.75">
      <c r="A18" s="65"/>
      <c r="B18" s="65"/>
      <c r="C18" s="65"/>
      <c r="D18" s="65"/>
      <c r="E18" s="65"/>
      <c r="F18" s="65"/>
      <c r="H18" s="5" t="s">
        <v>29</v>
      </c>
    </row>
    <row r="19" spans="1:8" ht="33" customHeight="1">
      <c r="A19" s="17" t="s">
        <v>41</v>
      </c>
      <c r="B19" s="86" t="s">
        <v>6</v>
      </c>
      <c r="C19" s="86"/>
      <c r="D19" s="86"/>
      <c r="E19" s="86"/>
      <c r="F19" s="21" t="s">
        <v>17</v>
      </c>
      <c r="G19" s="22"/>
      <c r="H19" s="5">
        <f>D5</f>
        <v>190.5</v>
      </c>
    </row>
    <row r="20" spans="1:10" ht="18" customHeight="1">
      <c r="A20" s="23">
        <v>1</v>
      </c>
      <c r="B20" s="87" t="s">
        <v>8</v>
      </c>
      <c r="C20" s="87"/>
      <c r="D20" s="87"/>
      <c r="E20" s="88"/>
      <c r="F20" s="70">
        <f>I12</f>
        <v>7315.200000000001</v>
      </c>
      <c r="G20" s="12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82" t="s">
        <v>45</v>
      </c>
      <c r="C21" s="82"/>
      <c r="D21" s="82"/>
      <c r="E21" s="83"/>
      <c r="F21" s="70">
        <f>D14</f>
        <v>851.55</v>
      </c>
      <c r="G21" s="12"/>
    </row>
    <row r="22" spans="1:7" ht="18" customHeight="1">
      <c r="A22" s="25">
        <v>3</v>
      </c>
      <c r="B22" s="82" t="s">
        <v>48</v>
      </c>
      <c r="C22" s="82"/>
      <c r="D22" s="82"/>
      <c r="E22" s="83"/>
      <c r="F22" s="70">
        <f>I13</f>
        <v>1371.6</v>
      </c>
      <c r="G22" s="12"/>
    </row>
    <row r="23" spans="1:7" ht="18" customHeight="1">
      <c r="A23" s="25">
        <v>4</v>
      </c>
      <c r="B23" s="82" t="s">
        <v>12</v>
      </c>
      <c r="C23" s="82"/>
      <c r="D23" s="82"/>
      <c r="E23" s="83"/>
      <c r="F23" s="70">
        <f>F24+F25+F26</f>
        <v>0</v>
      </c>
      <c r="G23" s="12"/>
    </row>
    <row r="24" spans="1:7" ht="16.5" customHeight="1">
      <c r="A24" s="25" t="s">
        <v>13</v>
      </c>
      <c r="B24" s="82" t="s">
        <v>33</v>
      </c>
      <c r="C24" s="82"/>
      <c r="D24" s="82"/>
      <c r="E24" s="83"/>
      <c r="F24" s="70">
        <f>F36</f>
        <v>0</v>
      </c>
      <c r="G24" s="12"/>
    </row>
    <row r="25" spans="1:7" ht="16.5" customHeight="1">
      <c r="A25" s="25" t="s">
        <v>13</v>
      </c>
      <c r="B25" s="82" t="s">
        <v>34</v>
      </c>
      <c r="C25" s="82"/>
      <c r="D25" s="82"/>
      <c r="E25" s="83"/>
      <c r="F25" s="70">
        <v>0</v>
      </c>
      <c r="G25" s="12"/>
    </row>
    <row r="26" spans="1:7" ht="16.5" customHeight="1">
      <c r="A26" s="25" t="s">
        <v>13</v>
      </c>
      <c r="B26" s="82" t="s">
        <v>35</v>
      </c>
      <c r="C26" s="82"/>
      <c r="D26" s="82"/>
      <c r="E26" s="82"/>
      <c r="F26" s="69">
        <v>0</v>
      </c>
      <c r="G26" s="12"/>
    </row>
    <row r="27" spans="1:7" ht="17.25" customHeight="1">
      <c r="A27" s="25">
        <v>5</v>
      </c>
      <c r="B27" s="84" t="s">
        <v>50</v>
      </c>
      <c r="C27" s="84"/>
      <c r="D27" s="84"/>
      <c r="E27" s="84"/>
      <c r="F27" s="3">
        <f>D12+D13</f>
        <v>3543.36</v>
      </c>
      <c r="G27" s="12"/>
    </row>
    <row r="28" spans="1:7" s="28" customFormat="1" ht="21" customHeight="1">
      <c r="A28" s="26"/>
      <c r="B28" s="71" t="s">
        <v>14</v>
      </c>
      <c r="C28" s="71"/>
      <c r="D28" s="71"/>
      <c r="E28" s="71"/>
      <c r="F28" s="27">
        <f>F20+F21+F22+F23+F27</f>
        <v>13081.710000000001</v>
      </c>
      <c r="G28" s="9"/>
    </row>
    <row r="30" spans="1:6" ht="18" customHeight="1">
      <c r="A30" s="59" t="s">
        <v>96</v>
      </c>
      <c r="B30" s="59"/>
      <c r="C30" s="59"/>
      <c r="D30" s="59"/>
      <c r="E30" s="59"/>
      <c r="F30" s="3">
        <f>D7+D15-F28</f>
        <v>72403.99999999997</v>
      </c>
    </row>
    <row r="31" spans="1:6" ht="20.25" customHeight="1">
      <c r="A31" s="59" t="s">
        <v>97</v>
      </c>
      <c r="B31" s="59"/>
      <c r="C31" s="59"/>
      <c r="D31" s="59"/>
      <c r="E31" s="59"/>
      <c r="F31" s="3">
        <f>F15</f>
        <v>-26040.819999999992</v>
      </c>
    </row>
    <row r="32" spans="1:6" ht="18" customHeight="1">
      <c r="A32" s="60" t="s">
        <v>75</v>
      </c>
      <c r="B32" s="60"/>
      <c r="C32" s="60"/>
      <c r="D32" s="60"/>
      <c r="E32" s="60"/>
      <c r="F32" s="3">
        <f>F30+F31</f>
        <v>46363.17999999998</v>
      </c>
    </row>
    <row r="33" ht="11.25" customHeight="1"/>
    <row r="35" spans="1:6" ht="15.75">
      <c r="A35" s="29" t="s">
        <v>24</v>
      </c>
      <c r="B35" s="29" t="s">
        <v>16</v>
      </c>
      <c r="C35" s="72" t="s">
        <v>36</v>
      </c>
      <c r="D35" s="73"/>
      <c r="E35" s="74"/>
      <c r="F35" s="29" t="s">
        <v>37</v>
      </c>
    </row>
    <row r="36" spans="1:6" ht="15.75">
      <c r="A36" s="66"/>
      <c r="B36" s="67"/>
      <c r="C36" s="75"/>
      <c r="D36" s="76"/>
      <c r="E36" s="77"/>
      <c r="F36" s="68"/>
    </row>
    <row r="37" spans="1:6" ht="15.75">
      <c r="A37" s="4"/>
      <c r="B37" s="6"/>
      <c r="C37" s="78"/>
      <c r="D37" s="79"/>
      <c r="E37" s="80"/>
      <c r="F37" s="7"/>
    </row>
    <row r="38" spans="1:6" s="28" customFormat="1" ht="15.75">
      <c r="A38" s="81" t="s">
        <v>38</v>
      </c>
      <c r="B38" s="81"/>
      <c r="C38" s="81"/>
      <c r="D38" s="81"/>
      <c r="E38" s="81"/>
      <c r="F38" s="30">
        <f>SUM(F36:F37)</f>
        <v>0</v>
      </c>
    </row>
  </sheetData>
  <sheetProtection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84</v>
      </c>
      <c r="B1" s="85"/>
      <c r="C1" s="85"/>
      <c r="D1" s="85"/>
      <c r="E1" s="85"/>
      <c r="F1" s="85"/>
      <c r="G1" s="64"/>
    </row>
    <row r="2" spans="1:8" ht="15.75">
      <c r="A2" s="85" t="s">
        <v>52</v>
      </c>
      <c r="B2" s="85"/>
      <c r="C2" s="85"/>
      <c r="D2" s="85"/>
      <c r="E2" s="85"/>
      <c r="F2" s="85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190.5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85</v>
      </c>
      <c r="C7" s="9"/>
      <c r="D7" s="13">
        <f>'2015'!F30</f>
        <v>44972</v>
      </c>
      <c r="E7" s="9" t="s">
        <v>83</v>
      </c>
      <c r="F7" s="9"/>
    </row>
    <row r="8" spans="1:6" ht="15.75">
      <c r="A8" s="9" t="s">
        <v>86</v>
      </c>
      <c r="C8" s="12"/>
      <c r="D8" s="14">
        <f>C15</f>
        <v>-49265.45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87</v>
      </c>
      <c r="D10" s="17" t="s">
        <v>0</v>
      </c>
      <c r="E10" s="17" t="s">
        <v>27</v>
      </c>
      <c r="F10" s="17" t="s">
        <v>88</v>
      </c>
    </row>
    <row r="11" spans="1:9" s="20" customFormat="1" ht="30" customHeight="1">
      <c r="A11" s="4">
        <v>1</v>
      </c>
      <c r="B11" s="18" t="s">
        <v>2</v>
      </c>
      <c r="C11" s="52">
        <v>-41756.82</v>
      </c>
      <c r="D11" s="50">
        <v>22402.8</v>
      </c>
      <c r="E11" s="50">
        <v>52320.24</v>
      </c>
      <c r="F11" s="50">
        <f>C11-D11+E11</f>
        <v>-11839.379999999997</v>
      </c>
      <c r="G11" s="16" t="s">
        <v>42</v>
      </c>
      <c r="H11" s="16">
        <v>9.73</v>
      </c>
      <c r="I11" s="61">
        <f>H11*12*H19</f>
        <v>22242.780000000002</v>
      </c>
    </row>
    <row r="12" spans="1:9" s="20" customFormat="1" ht="15.75">
      <c r="A12" s="4">
        <v>2</v>
      </c>
      <c r="B12" s="18" t="s">
        <v>3</v>
      </c>
      <c r="C12" s="52">
        <v>-4431.24</v>
      </c>
      <c r="D12" s="50">
        <v>2377.44</v>
      </c>
      <c r="E12" s="50">
        <v>5552.28</v>
      </c>
      <c r="F12" s="50">
        <f>C12-D12+E12</f>
        <v>-1256.4000000000005</v>
      </c>
      <c r="G12" s="16" t="s">
        <v>43</v>
      </c>
      <c r="H12" s="16">
        <v>3.2</v>
      </c>
      <c r="I12" s="62">
        <f>H12*12*H19</f>
        <v>7315.200000000001</v>
      </c>
    </row>
    <row r="13" spans="1:9" s="20" customFormat="1" ht="31.5">
      <c r="A13" s="4">
        <v>3</v>
      </c>
      <c r="B13" s="18" t="s">
        <v>44</v>
      </c>
      <c r="C13" s="52">
        <v>-1969.4600000000005</v>
      </c>
      <c r="D13" s="50">
        <v>1165.92</v>
      </c>
      <c r="E13" s="50">
        <v>2519.22</v>
      </c>
      <c r="F13" s="50">
        <f>C13-D13+E13</f>
        <v>-616.1600000000008</v>
      </c>
      <c r="G13" s="16" t="s">
        <v>51</v>
      </c>
      <c r="H13" s="16">
        <v>0.6</v>
      </c>
      <c r="I13" s="62">
        <f>H13*12*H19</f>
        <v>1371.6</v>
      </c>
    </row>
    <row r="14" spans="1:8" s="20" customFormat="1" ht="30" customHeight="1">
      <c r="A14" s="4">
        <v>4</v>
      </c>
      <c r="B14" s="18" t="s">
        <v>45</v>
      </c>
      <c r="C14" s="52">
        <v>-1107.9299999999998</v>
      </c>
      <c r="D14" s="50">
        <v>594.36</v>
      </c>
      <c r="E14" s="50">
        <v>1388.16</v>
      </c>
      <c r="F14" s="50">
        <f>C14-D14+E14</f>
        <v>-314.1299999999999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-49265.45</v>
      </c>
      <c r="D15" s="51">
        <f>SUM(D11:D14)</f>
        <v>26540.519999999997</v>
      </c>
      <c r="E15" s="51">
        <f>SUM(E11:E14)</f>
        <v>61779.9</v>
      </c>
      <c r="F15" s="51">
        <f>SUM(F11:F14)</f>
        <v>-14026.069999999998</v>
      </c>
    </row>
    <row r="16" ht="11.25" customHeight="1"/>
    <row r="17" spans="1:6" ht="15.75">
      <c r="A17" s="85" t="s">
        <v>28</v>
      </c>
      <c r="B17" s="85"/>
      <c r="C17" s="85"/>
      <c r="D17" s="85"/>
      <c r="E17" s="85"/>
      <c r="F17" s="85"/>
    </row>
    <row r="18" spans="1:8" ht="15.75">
      <c r="A18" s="64"/>
      <c r="B18" s="64"/>
      <c r="C18" s="64"/>
      <c r="D18" s="64"/>
      <c r="E18" s="64"/>
      <c r="F18" s="64"/>
      <c r="H18" s="5" t="s">
        <v>29</v>
      </c>
    </row>
    <row r="19" spans="1:8" ht="33" customHeight="1">
      <c r="A19" s="17" t="s">
        <v>41</v>
      </c>
      <c r="B19" s="86" t="s">
        <v>6</v>
      </c>
      <c r="C19" s="86"/>
      <c r="D19" s="86"/>
      <c r="E19" s="86"/>
      <c r="F19" s="21" t="s">
        <v>17</v>
      </c>
      <c r="G19" s="22"/>
      <c r="H19" s="5">
        <f>D5</f>
        <v>190.5</v>
      </c>
    </row>
    <row r="20" spans="1:10" ht="18" customHeight="1">
      <c r="A20" s="23">
        <v>1</v>
      </c>
      <c r="B20" s="87" t="s">
        <v>8</v>
      </c>
      <c r="C20" s="87"/>
      <c r="D20" s="87"/>
      <c r="E20" s="88"/>
      <c r="F20" s="70">
        <f>I12</f>
        <v>7315.200000000001</v>
      </c>
      <c r="G20" s="12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82" t="s">
        <v>45</v>
      </c>
      <c r="C21" s="82"/>
      <c r="D21" s="82"/>
      <c r="E21" s="83"/>
      <c r="F21" s="70">
        <f>D14</f>
        <v>594.36</v>
      </c>
      <c r="G21" s="12"/>
    </row>
    <row r="22" spans="1:7" ht="18" customHeight="1">
      <c r="A22" s="25">
        <v>3</v>
      </c>
      <c r="B22" s="82" t="s">
        <v>48</v>
      </c>
      <c r="C22" s="82"/>
      <c r="D22" s="82"/>
      <c r="E22" s="83"/>
      <c r="F22" s="70">
        <f>I13</f>
        <v>1371.6</v>
      </c>
      <c r="G22" s="12"/>
    </row>
    <row r="23" spans="1:7" ht="18" customHeight="1">
      <c r="A23" s="25">
        <v>4</v>
      </c>
      <c r="B23" s="82" t="s">
        <v>12</v>
      </c>
      <c r="C23" s="82"/>
      <c r="D23" s="82"/>
      <c r="E23" s="83"/>
      <c r="F23" s="70">
        <f>F24+F25+F26</f>
        <v>0</v>
      </c>
      <c r="G23" s="12"/>
    </row>
    <row r="24" spans="1:7" ht="16.5" customHeight="1">
      <c r="A24" s="25" t="s">
        <v>13</v>
      </c>
      <c r="B24" s="82" t="s">
        <v>33</v>
      </c>
      <c r="C24" s="82"/>
      <c r="D24" s="82"/>
      <c r="E24" s="83"/>
      <c r="F24" s="70">
        <f>F36</f>
        <v>0</v>
      </c>
      <c r="G24" s="12"/>
    </row>
    <row r="25" spans="1:7" ht="16.5" customHeight="1">
      <c r="A25" s="25" t="s">
        <v>13</v>
      </c>
      <c r="B25" s="82" t="s">
        <v>34</v>
      </c>
      <c r="C25" s="82"/>
      <c r="D25" s="82"/>
      <c r="E25" s="83"/>
      <c r="F25" s="70">
        <v>0</v>
      </c>
      <c r="G25" s="12"/>
    </row>
    <row r="26" spans="1:7" ht="16.5" customHeight="1">
      <c r="A26" s="25" t="s">
        <v>13</v>
      </c>
      <c r="B26" s="82" t="s">
        <v>35</v>
      </c>
      <c r="C26" s="82"/>
      <c r="D26" s="82"/>
      <c r="E26" s="82"/>
      <c r="F26" s="69">
        <v>0</v>
      </c>
      <c r="G26" s="12"/>
    </row>
    <row r="27" spans="1:7" ht="17.25" customHeight="1">
      <c r="A27" s="25">
        <v>5</v>
      </c>
      <c r="B27" s="84" t="s">
        <v>50</v>
      </c>
      <c r="C27" s="84"/>
      <c r="D27" s="84"/>
      <c r="E27" s="84"/>
      <c r="F27" s="3">
        <f>D12+D13</f>
        <v>3543.36</v>
      </c>
      <c r="G27" s="12"/>
    </row>
    <row r="28" spans="1:7" s="28" customFormat="1" ht="21" customHeight="1">
      <c r="A28" s="26"/>
      <c r="B28" s="71" t="s">
        <v>14</v>
      </c>
      <c r="C28" s="71"/>
      <c r="D28" s="71"/>
      <c r="E28" s="71"/>
      <c r="F28" s="27">
        <f>F20+F21+F22+F23+F27</f>
        <v>12824.52</v>
      </c>
      <c r="G28" s="9"/>
    </row>
    <row r="30" spans="1:6" ht="18" customHeight="1">
      <c r="A30" s="59" t="s">
        <v>89</v>
      </c>
      <c r="B30" s="59"/>
      <c r="C30" s="59"/>
      <c r="D30" s="59"/>
      <c r="E30" s="59"/>
      <c r="F30" s="3">
        <f>D7+D15-F28</f>
        <v>58687.999999999985</v>
      </c>
    </row>
    <row r="31" spans="1:6" ht="20.25" customHeight="1">
      <c r="A31" s="59" t="s">
        <v>90</v>
      </c>
      <c r="B31" s="59"/>
      <c r="C31" s="59"/>
      <c r="D31" s="59"/>
      <c r="E31" s="59"/>
      <c r="F31" s="3">
        <f>F15</f>
        <v>-14026.069999999998</v>
      </c>
    </row>
    <row r="32" spans="1:6" ht="18" customHeight="1">
      <c r="A32" s="60" t="s">
        <v>75</v>
      </c>
      <c r="B32" s="60"/>
      <c r="C32" s="60"/>
      <c r="D32" s="60"/>
      <c r="E32" s="60"/>
      <c r="F32" s="3">
        <f>F30+F31</f>
        <v>44661.929999999986</v>
      </c>
    </row>
    <row r="33" ht="11.25" customHeight="1"/>
    <row r="35" spans="1:6" ht="15.75">
      <c r="A35" s="29" t="s">
        <v>24</v>
      </c>
      <c r="B35" s="29" t="s">
        <v>16</v>
      </c>
      <c r="C35" s="72" t="s">
        <v>36</v>
      </c>
      <c r="D35" s="73"/>
      <c r="E35" s="74"/>
      <c r="F35" s="29" t="s">
        <v>37</v>
      </c>
    </row>
    <row r="36" spans="1:6" ht="15.75">
      <c r="A36" s="66"/>
      <c r="B36" s="67"/>
      <c r="C36" s="75"/>
      <c r="D36" s="76"/>
      <c r="E36" s="77"/>
      <c r="F36" s="68"/>
    </row>
    <row r="37" spans="1:6" ht="15.75">
      <c r="A37" s="4"/>
      <c r="B37" s="6"/>
      <c r="C37" s="78"/>
      <c r="D37" s="79"/>
      <c r="E37" s="80"/>
      <c r="F37" s="7"/>
    </row>
    <row r="38" spans="1:6" s="28" customFormat="1" ht="15.75">
      <c r="A38" s="81" t="s">
        <v>38</v>
      </c>
      <c r="B38" s="81"/>
      <c r="C38" s="81"/>
      <c r="D38" s="81"/>
      <c r="E38" s="81"/>
      <c r="F38" s="30">
        <f>SUM(F36:F37)</f>
        <v>0</v>
      </c>
    </row>
  </sheetData>
  <sheetProtection/>
  <mergeCells count="17"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">
      <selection activeCell="C11" sqref="C11:C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39</v>
      </c>
      <c r="B1" s="85"/>
      <c r="C1" s="85"/>
      <c r="D1" s="85"/>
      <c r="E1" s="85"/>
      <c r="F1" s="85"/>
      <c r="G1" s="63"/>
    </row>
    <row r="2" spans="1:8" ht="15.75">
      <c r="A2" s="85" t="s">
        <v>52</v>
      </c>
      <c r="B2" s="85"/>
      <c r="C2" s="85"/>
      <c r="D2" s="85"/>
      <c r="E2" s="85"/>
      <c r="F2" s="85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190.5</v>
      </c>
      <c r="E5" s="12" t="s">
        <v>19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C15</f>
        <v>-39429.42999999999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2">
        <v>-33454.259999999995</v>
      </c>
      <c r="D11" s="50">
        <v>22402.8</v>
      </c>
      <c r="E11" s="50">
        <v>14100.24</v>
      </c>
      <c r="F11" s="50">
        <f>C11-D11+E11</f>
        <v>-41756.82</v>
      </c>
      <c r="G11" s="16" t="s">
        <v>42</v>
      </c>
      <c r="H11" s="16">
        <v>9.73</v>
      </c>
      <c r="I11" s="61">
        <f>H11*12*H19</f>
        <v>22242.780000000002</v>
      </c>
    </row>
    <row r="12" spans="1:9" s="20" customFormat="1" ht="15.75">
      <c r="A12" s="4">
        <v>2</v>
      </c>
      <c r="B12" s="18" t="s">
        <v>3</v>
      </c>
      <c r="C12" s="52">
        <v>-3550.18</v>
      </c>
      <c r="D12" s="50">
        <v>2377.44</v>
      </c>
      <c r="E12" s="50">
        <v>1496.38</v>
      </c>
      <c r="F12" s="50">
        <f>C12-D12+E12</f>
        <v>-4431.24</v>
      </c>
      <c r="G12" s="16" t="s">
        <v>43</v>
      </c>
      <c r="H12" s="16">
        <v>3.2</v>
      </c>
      <c r="I12" s="62">
        <f>H12*12*H19</f>
        <v>7315.200000000001</v>
      </c>
    </row>
    <row r="13" spans="1:9" s="20" customFormat="1" ht="31.5">
      <c r="A13" s="4">
        <v>3</v>
      </c>
      <c r="B13" s="18" t="s">
        <v>44</v>
      </c>
      <c r="C13" s="52">
        <v>-1537.3600000000004</v>
      </c>
      <c r="D13" s="50">
        <v>1165.92</v>
      </c>
      <c r="E13" s="50">
        <v>733.82</v>
      </c>
      <c r="F13" s="50">
        <f>C13-D13+E13</f>
        <v>-1969.4600000000005</v>
      </c>
      <c r="G13" s="16" t="s">
        <v>51</v>
      </c>
      <c r="H13" s="16">
        <v>0.6</v>
      </c>
      <c r="I13" s="62">
        <f>H13*12*H19</f>
        <v>1371.6</v>
      </c>
    </row>
    <row r="14" spans="1:8" s="20" customFormat="1" ht="30" customHeight="1">
      <c r="A14" s="4">
        <v>4</v>
      </c>
      <c r="B14" s="18" t="s">
        <v>45</v>
      </c>
      <c r="C14" s="52">
        <v>-887.6299999999999</v>
      </c>
      <c r="D14" s="50">
        <v>594.36</v>
      </c>
      <c r="E14" s="50">
        <v>374.06</v>
      </c>
      <c r="F14" s="50">
        <f>C14-D14+E14</f>
        <v>-1107.9299999999998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-39429.42999999999</v>
      </c>
      <c r="D15" s="51">
        <f>SUM(D11:D14)</f>
        <v>26540.519999999997</v>
      </c>
      <c r="E15" s="51">
        <f>SUM(E11:E14)</f>
        <v>16704.5</v>
      </c>
      <c r="F15" s="51">
        <f>SUM(F11:F14)</f>
        <v>-49265.45</v>
      </c>
    </row>
    <row r="16" ht="11.25" customHeight="1"/>
    <row r="17" spans="1:6" ht="15.75">
      <c r="A17" s="85" t="s">
        <v>28</v>
      </c>
      <c r="B17" s="85"/>
      <c r="C17" s="85"/>
      <c r="D17" s="85"/>
      <c r="E17" s="85"/>
      <c r="F17" s="85"/>
    </row>
    <row r="18" spans="1:8" ht="15.75">
      <c r="A18" s="63"/>
      <c r="B18" s="63"/>
      <c r="C18" s="63"/>
      <c r="D18" s="63"/>
      <c r="E18" s="63"/>
      <c r="F18" s="63"/>
      <c r="H18" s="5" t="s">
        <v>29</v>
      </c>
    </row>
    <row r="19" spans="1:8" ht="33" customHeight="1">
      <c r="A19" s="17" t="s">
        <v>41</v>
      </c>
      <c r="B19" s="86" t="s">
        <v>6</v>
      </c>
      <c r="C19" s="86"/>
      <c r="D19" s="86"/>
      <c r="E19" s="86"/>
      <c r="F19" s="21" t="s">
        <v>17</v>
      </c>
      <c r="G19" s="22"/>
      <c r="H19" s="5">
        <f>D5</f>
        <v>190.5</v>
      </c>
    </row>
    <row r="20" spans="1:10" ht="18" customHeight="1">
      <c r="A20" s="23">
        <v>1</v>
      </c>
      <c r="B20" s="87" t="s">
        <v>8</v>
      </c>
      <c r="C20" s="87"/>
      <c r="D20" s="87"/>
      <c r="E20" s="87"/>
      <c r="F20" s="1">
        <f>I12</f>
        <v>7315.200000000001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82" t="s">
        <v>45</v>
      </c>
      <c r="C21" s="82"/>
      <c r="D21" s="82"/>
      <c r="E21" s="82"/>
      <c r="F21" s="2">
        <f>D14</f>
        <v>594.36</v>
      </c>
      <c r="G21" s="24"/>
    </row>
    <row r="22" spans="1:7" ht="18" customHeight="1">
      <c r="A22" s="25">
        <v>3</v>
      </c>
      <c r="B22" s="82" t="s">
        <v>48</v>
      </c>
      <c r="C22" s="82"/>
      <c r="D22" s="82"/>
      <c r="E22" s="82"/>
      <c r="F22" s="2">
        <f>0.6*12*H19</f>
        <v>1371.6</v>
      </c>
      <c r="G22" s="24"/>
    </row>
    <row r="23" spans="1:7" ht="18" customHeight="1">
      <c r="A23" s="25">
        <v>4</v>
      </c>
      <c r="B23" s="82" t="s">
        <v>12</v>
      </c>
      <c r="C23" s="82"/>
      <c r="D23" s="82"/>
      <c r="E23" s="82"/>
      <c r="F23" s="2">
        <f>F24+F25+F26</f>
        <v>6130</v>
      </c>
      <c r="G23" s="24"/>
    </row>
    <row r="24" spans="1:7" ht="16.5" customHeight="1">
      <c r="A24" s="25" t="s">
        <v>13</v>
      </c>
      <c r="B24" s="82" t="s">
        <v>33</v>
      </c>
      <c r="C24" s="82"/>
      <c r="D24" s="82"/>
      <c r="E24" s="82"/>
      <c r="F24" s="3">
        <f>F36</f>
        <v>6130</v>
      </c>
      <c r="G24" s="12"/>
    </row>
    <row r="25" spans="1:7" ht="16.5" customHeight="1">
      <c r="A25" s="25" t="s">
        <v>13</v>
      </c>
      <c r="B25" s="82" t="s">
        <v>34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35</v>
      </c>
      <c r="C26" s="82"/>
      <c r="D26" s="82"/>
      <c r="E26" s="82"/>
      <c r="F26" s="3">
        <v>0</v>
      </c>
      <c r="G26" s="12"/>
    </row>
    <row r="27" spans="1:7" ht="17.25" customHeight="1">
      <c r="A27" s="25">
        <v>5</v>
      </c>
      <c r="B27" s="84" t="s">
        <v>50</v>
      </c>
      <c r="C27" s="84"/>
      <c r="D27" s="84"/>
      <c r="E27" s="84"/>
      <c r="F27" s="3">
        <f>D12+D13</f>
        <v>3543.36</v>
      </c>
      <c r="G27" s="12"/>
    </row>
    <row r="28" spans="1:7" s="28" customFormat="1" ht="21" customHeight="1">
      <c r="A28" s="26"/>
      <c r="B28" s="71" t="s">
        <v>14</v>
      </c>
      <c r="C28" s="71"/>
      <c r="D28" s="71"/>
      <c r="E28" s="71"/>
      <c r="F28" s="27">
        <f>F20+F21+F22+F23+F27</f>
        <v>18954.52</v>
      </c>
      <c r="G28" s="9"/>
    </row>
    <row r="30" spans="1:6" ht="18" customHeight="1">
      <c r="A30" s="59" t="s">
        <v>76</v>
      </c>
      <c r="B30" s="59"/>
      <c r="C30" s="59"/>
      <c r="D30" s="59"/>
      <c r="E30" s="59"/>
      <c r="F30" s="3">
        <f>D7+D15-F28</f>
        <v>7585.999999999996</v>
      </c>
    </row>
    <row r="31" spans="1:6" ht="20.25" customHeight="1">
      <c r="A31" s="59" t="s">
        <v>74</v>
      </c>
      <c r="B31" s="59"/>
      <c r="C31" s="59"/>
      <c r="D31" s="59"/>
      <c r="E31" s="59"/>
      <c r="F31" s="3">
        <f>F15</f>
        <v>-49265.45</v>
      </c>
    </row>
    <row r="32" spans="1:6" ht="18" customHeight="1">
      <c r="A32" s="60" t="s">
        <v>75</v>
      </c>
      <c r="B32" s="60"/>
      <c r="C32" s="60"/>
      <c r="D32" s="60"/>
      <c r="E32" s="60"/>
      <c r="F32" s="3">
        <f>F30+F31</f>
        <v>-41679.45</v>
      </c>
    </row>
    <row r="33" ht="11.25" customHeight="1"/>
    <row r="35" spans="1:6" ht="15.75">
      <c r="A35" s="29" t="s">
        <v>24</v>
      </c>
      <c r="B35" s="29" t="s">
        <v>16</v>
      </c>
      <c r="C35" s="72" t="s">
        <v>36</v>
      </c>
      <c r="D35" s="73"/>
      <c r="E35" s="74"/>
      <c r="F35" s="29" t="s">
        <v>37</v>
      </c>
    </row>
    <row r="36" spans="1:6" s="58" customFormat="1" ht="15.75">
      <c r="A36" s="55"/>
      <c r="B36" s="56">
        <v>41148</v>
      </c>
      <c r="C36" s="89" t="s">
        <v>73</v>
      </c>
      <c r="D36" s="90"/>
      <c r="E36" s="91"/>
      <c r="F36" s="57">
        <v>6130</v>
      </c>
    </row>
    <row r="37" spans="1:6" ht="15.75">
      <c r="A37" s="4"/>
      <c r="B37" s="6"/>
      <c r="C37" s="78"/>
      <c r="D37" s="79"/>
      <c r="E37" s="80"/>
      <c r="F37" s="7"/>
    </row>
    <row r="38" spans="1:6" s="28" customFormat="1" ht="15.75">
      <c r="A38" s="81" t="s">
        <v>38</v>
      </c>
      <c r="B38" s="81"/>
      <c r="C38" s="81"/>
      <c r="D38" s="81"/>
      <c r="E38" s="81"/>
      <c r="F38" s="30">
        <f>SUM(F36:F37)</f>
        <v>6130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39</v>
      </c>
      <c r="B1" s="85"/>
      <c r="C1" s="85"/>
      <c r="D1" s="85"/>
      <c r="E1" s="85"/>
      <c r="F1" s="85"/>
      <c r="G1" s="8"/>
    </row>
    <row r="2" spans="1:8" ht="15.75">
      <c r="A2" s="85" t="s">
        <v>52</v>
      </c>
      <c r="B2" s="85"/>
      <c r="C2" s="85"/>
      <c r="D2" s="85"/>
      <c r="E2" s="85"/>
      <c r="F2" s="85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190.5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20</v>
      </c>
      <c r="C7" s="9"/>
      <c r="D7" s="13">
        <f>'2014'!F30</f>
        <v>37386</v>
      </c>
      <c r="E7" s="9" t="s">
        <v>83</v>
      </c>
      <c r="F7" s="9"/>
    </row>
    <row r="8" spans="1:6" ht="15.75">
      <c r="A8" s="9" t="s">
        <v>21</v>
      </c>
      <c r="C8" s="12"/>
      <c r="D8" s="14">
        <f>C15</f>
        <v>-39429.42999999999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2">
        <v>-33454.259999999995</v>
      </c>
      <c r="D11" s="50">
        <v>22402.8</v>
      </c>
      <c r="E11" s="50">
        <v>14100.24</v>
      </c>
      <c r="F11" s="50">
        <f>C11-D11+E11</f>
        <v>-41756.82</v>
      </c>
      <c r="G11" s="16" t="s">
        <v>42</v>
      </c>
      <c r="H11" s="16">
        <v>9.73</v>
      </c>
      <c r="I11" s="61">
        <f>H11*12*H19</f>
        <v>22242.780000000002</v>
      </c>
    </row>
    <row r="12" spans="1:9" s="20" customFormat="1" ht="15.75">
      <c r="A12" s="4">
        <v>2</v>
      </c>
      <c r="B12" s="18" t="s">
        <v>3</v>
      </c>
      <c r="C12" s="52">
        <v>-3550.18</v>
      </c>
      <c r="D12" s="50">
        <v>2377.44</v>
      </c>
      <c r="E12" s="50">
        <v>1496.38</v>
      </c>
      <c r="F12" s="50">
        <f>C12-D12+E12</f>
        <v>-4431.24</v>
      </c>
      <c r="G12" s="16" t="s">
        <v>43</v>
      </c>
      <c r="H12" s="16">
        <v>3.2</v>
      </c>
      <c r="I12" s="62">
        <f>H12*12*H19</f>
        <v>7315.200000000001</v>
      </c>
    </row>
    <row r="13" spans="1:9" s="20" customFormat="1" ht="31.5">
      <c r="A13" s="4">
        <v>3</v>
      </c>
      <c r="B13" s="18" t="s">
        <v>44</v>
      </c>
      <c r="C13" s="52">
        <v>-1537.3600000000004</v>
      </c>
      <c r="D13" s="50">
        <v>1165.92</v>
      </c>
      <c r="E13" s="50">
        <v>733.82</v>
      </c>
      <c r="F13" s="50">
        <f>C13-D13+E13</f>
        <v>-1969.4600000000005</v>
      </c>
      <c r="G13" s="16" t="s">
        <v>51</v>
      </c>
      <c r="H13" s="16">
        <v>0.6</v>
      </c>
      <c r="I13" s="62">
        <f>H13*12*H19</f>
        <v>1371.6</v>
      </c>
    </row>
    <row r="14" spans="1:8" s="20" customFormat="1" ht="30" customHeight="1">
      <c r="A14" s="4">
        <v>4</v>
      </c>
      <c r="B14" s="18" t="s">
        <v>45</v>
      </c>
      <c r="C14" s="52">
        <v>-887.6299999999999</v>
      </c>
      <c r="D14" s="50">
        <v>594.36</v>
      </c>
      <c r="E14" s="50">
        <v>374.06</v>
      </c>
      <c r="F14" s="50">
        <f>C14-D14+E14</f>
        <v>-1107.9299999999998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-39429.42999999999</v>
      </c>
      <c r="D15" s="51">
        <f>SUM(D11:D14)</f>
        <v>26540.519999999997</v>
      </c>
      <c r="E15" s="51">
        <f>SUM(E11:E14)</f>
        <v>16704.5</v>
      </c>
      <c r="F15" s="51">
        <f>SUM(F11:F14)</f>
        <v>-49265.45</v>
      </c>
    </row>
    <row r="16" ht="11.25" customHeight="1"/>
    <row r="17" spans="1:6" ht="15.75">
      <c r="A17" s="85" t="s">
        <v>28</v>
      </c>
      <c r="B17" s="85"/>
      <c r="C17" s="85"/>
      <c r="D17" s="85"/>
      <c r="E17" s="85"/>
      <c r="F17" s="85"/>
    </row>
    <row r="18" spans="1:8" ht="15.75">
      <c r="A18" s="31"/>
      <c r="B18" s="8"/>
      <c r="C18" s="8"/>
      <c r="D18" s="8"/>
      <c r="E18" s="8"/>
      <c r="F18" s="8"/>
      <c r="H18" s="5" t="s">
        <v>29</v>
      </c>
    </row>
    <row r="19" spans="1:8" ht="33" customHeight="1">
      <c r="A19" s="17" t="s">
        <v>41</v>
      </c>
      <c r="B19" s="86" t="s">
        <v>6</v>
      </c>
      <c r="C19" s="86"/>
      <c r="D19" s="86"/>
      <c r="E19" s="86"/>
      <c r="F19" s="21" t="s">
        <v>17</v>
      </c>
      <c r="G19" s="22"/>
      <c r="H19" s="5">
        <f>D5</f>
        <v>190.5</v>
      </c>
    </row>
    <row r="20" spans="1:10" ht="18" customHeight="1">
      <c r="A20" s="23">
        <v>1</v>
      </c>
      <c r="B20" s="87" t="s">
        <v>8</v>
      </c>
      <c r="C20" s="87"/>
      <c r="D20" s="87"/>
      <c r="E20" s="87"/>
      <c r="F20" s="1">
        <f>I12</f>
        <v>7315.200000000001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82" t="s">
        <v>45</v>
      </c>
      <c r="C21" s="82"/>
      <c r="D21" s="82"/>
      <c r="E21" s="82"/>
      <c r="F21" s="2">
        <f>D14</f>
        <v>594.36</v>
      </c>
      <c r="G21" s="24"/>
    </row>
    <row r="22" spans="1:7" ht="18" customHeight="1">
      <c r="A22" s="25">
        <v>3</v>
      </c>
      <c r="B22" s="82" t="s">
        <v>48</v>
      </c>
      <c r="C22" s="82"/>
      <c r="D22" s="82"/>
      <c r="E22" s="82"/>
      <c r="F22" s="2">
        <f>I13</f>
        <v>1371.6</v>
      </c>
      <c r="G22" s="24"/>
    </row>
    <row r="23" spans="1:7" ht="18" customHeight="1">
      <c r="A23" s="25">
        <v>4</v>
      </c>
      <c r="B23" s="82" t="s">
        <v>12</v>
      </c>
      <c r="C23" s="82"/>
      <c r="D23" s="82"/>
      <c r="E23" s="82"/>
      <c r="F23" s="2">
        <f>F24+F25+F26</f>
        <v>6130</v>
      </c>
      <c r="G23" s="24"/>
    </row>
    <row r="24" spans="1:7" ht="16.5" customHeight="1">
      <c r="A24" s="25" t="s">
        <v>13</v>
      </c>
      <c r="B24" s="82" t="s">
        <v>33</v>
      </c>
      <c r="C24" s="82"/>
      <c r="D24" s="82"/>
      <c r="E24" s="82"/>
      <c r="F24" s="3">
        <f>F36</f>
        <v>6130</v>
      </c>
      <c r="G24" s="12"/>
    </row>
    <row r="25" spans="1:7" ht="16.5" customHeight="1">
      <c r="A25" s="25" t="s">
        <v>13</v>
      </c>
      <c r="B25" s="82" t="s">
        <v>34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35</v>
      </c>
      <c r="C26" s="82"/>
      <c r="D26" s="82"/>
      <c r="E26" s="82"/>
      <c r="F26" s="3">
        <v>0</v>
      </c>
      <c r="G26" s="12"/>
    </row>
    <row r="27" spans="1:7" ht="17.25" customHeight="1">
      <c r="A27" s="25">
        <v>5</v>
      </c>
      <c r="B27" s="84" t="s">
        <v>50</v>
      </c>
      <c r="C27" s="84"/>
      <c r="D27" s="84"/>
      <c r="E27" s="84"/>
      <c r="F27" s="3">
        <f>D12+D13</f>
        <v>3543.36</v>
      </c>
      <c r="G27" s="12"/>
    </row>
    <row r="28" spans="1:7" s="28" customFormat="1" ht="21" customHeight="1">
      <c r="A28" s="26"/>
      <c r="B28" s="71" t="s">
        <v>14</v>
      </c>
      <c r="C28" s="71"/>
      <c r="D28" s="71"/>
      <c r="E28" s="71"/>
      <c r="F28" s="27">
        <f>F20+F21+F22+F23+F27</f>
        <v>18954.52</v>
      </c>
      <c r="G28" s="9"/>
    </row>
    <row r="30" spans="1:6" ht="18" customHeight="1">
      <c r="A30" s="59" t="s">
        <v>76</v>
      </c>
      <c r="B30" s="59"/>
      <c r="C30" s="59"/>
      <c r="D30" s="59"/>
      <c r="E30" s="59"/>
      <c r="F30" s="3">
        <f>D7+D15-F28</f>
        <v>44972</v>
      </c>
    </row>
    <row r="31" spans="1:6" ht="20.25" customHeight="1">
      <c r="A31" s="59" t="s">
        <v>74</v>
      </c>
      <c r="B31" s="59"/>
      <c r="C31" s="59"/>
      <c r="D31" s="59"/>
      <c r="E31" s="59"/>
      <c r="F31" s="3">
        <f>F15</f>
        <v>-49265.45</v>
      </c>
    </row>
    <row r="32" spans="1:6" ht="18" customHeight="1">
      <c r="A32" s="60" t="s">
        <v>75</v>
      </c>
      <c r="B32" s="60"/>
      <c r="C32" s="60"/>
      <c r="D32" s="60"/>
      <c r="E32" s="60"/>
      <c r="F32" s="3">
        <f>F30+F31</f>
        <v>-4293.449999999997</v>
      </c>
    </row>
    <row r="33" ht="11.25" customHeight="1"/>
    <row r="35" spans="1:6" ht="15.75">
      <c r="A35" s="29" t="s">
        <v>24</v>
      </c>
      <c r="B35" s="29" t="s">
        <v>16</v>
      </c>
      <c r="C35" s="72" t="s">
        <v>36</v>
      </c>
      <c r="D35" s="73"/>
      <c r="E35" s="74"/>
      <c r="F35" s="29" t="s">
        <v>37</v>
      </c>
    </row>
    <row r="36" spans="1:6" s="58" customFormat="1" ht="15.75">
      <c r="A36" s="55"/>
      <c r="B36" s="56">
        <v>41148</v>
      </c>
      <c r="C36" s="89" t="s">
        <v>73</v>
      </c>
      <c r="D36" s="90"/>
      <c r="E36" s="91"/>
      <c r="F36" s="57">
        <v>6130</v>
      </c>
    </row>
    <row r="37" spans="1:6" ht="15.75">
      <c r="A37" s="4"/>
      <c r="B37" s="6"/>
      <c r="C37" s="78"/>
      <c r="D37" s="79"/>
      <c r="E37" s="80"/>
      <c r="F37" s="7"/>
    </row>
    <row r="38" spans="1:6" s="28" customFormat="1" ht="15.75">
      <c r="A38" s="81" t="s">
        <v>38</v>
      </c>
      <c r="B38" s="81"/>
      <c r="C38" s="81"/>
      <c r="D38" s="81"/>
      <c r="E38" s="81"/>
      <c r="F38" s="30">
        <f>SUM(F36:F37)</f>
        <v>6130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C37:E37"/>
    <mergeCell ref="A38:E38"/>
    <mergeCell ref="C36:E36"/>
    <mergeCell ref="C35:E35"/>
    <mergeCell ref="B28:E2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77</v>
      </c>
      <c r="B1" s="85"/>
      <c r="C1" s="85"/>
      <c r="D1" s="85"/>
      <c r="E1" s="85"/>
      <c r="F1" s="85"/>
      <c r="G1" s="64"/>
    </row>
    <row r="2" spans="1:8" ht="15.75">
      <c r="A2" s="85" t="s">
        <v>52</v>
      </c>
      <c r="B2" s="85"/>
      <c r="C2" s="85"/>
      <c r="D2" s="85"/>
      <c r="E2" s="85"/>
      <c r="F2" s="85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190.5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78</v>
      </c>
      <c r="C7" s="9"/>
      <c r="D7" s="13">
        <f>'2013'!B27</f>
        <v>23670</v>
      </c>
      <c r="E7" s="9" t="s">
        <v>83</v>
      </c>
      <c r="F7" s="9"/>
    </row>
    <row r="8" spans="1:6" ht="15.75">
      <c r="A8" s="9" t="s">
        <v>59</v>
      </c>
      <c r="C8" s="12"/>
      <c r="D8" s="14">
        <f>C15</f>
        <v>-36508.86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79</v>
      </c>
      <c r="D10" s="17" t="s">
        <v>0</v>
      </c>
      <c r="E10" s="17" t="s">
        <v>27</v>
      </c>
      <c r="F10" s="17" t="s">
        <v>80</v>
      </c>
    </row>
    <row r="11" spans="1:9" s="20" customFormat="1" ht="30" customHeight="1">
      <c r="A11" s="4">
        <v>1</v>
      </c>
      <c r="B11" s="18" t="s">
        <v>2</v>
      </c>
      <c r="C11" s="52">
        <v>-30953.3</v>
      </c>
      <c r="D11" s="50">
        <v>22402.8</v>
      </c>
      <c r="E11" s="50">
        <v>19901.84</v>
      </c>
      <c r="F11" s="50">
        <f>C11-D11+E11</f>
        <v>-33454.259999999995</v>
      </c>
      <c r="G11" s="16" t="s">
        <v>42</v>
      </c>
      <c r="H11" s="16">
        <v>9.73</v>
      </c>
      <c r="I11" s="61">
        <f>H11*12*H19</f>
        <v>22242.780000000002</v>
      </c>
    </row>
    <row r="12" spans="1:9" s="20" customFormat="1" ht="15.75">
      <c r="A12" s="4">
        <v>2</v>
      </c>
      <c r="B12" s="18" t="s">
        <v>3</v>
      </c>
      <c r="C12" s="52">
        <v>-3284.77</v>
      </c>
      <c r="D12" s="50">
        <v>2377.44</v>
      </c>
      <c r="E12" s="50">
        <v>2112.03</v>
      </c>
      <c r="F12" s="50">
        <f>C12-D12+E12</f>
        <v>-3550.18</v>
      </c>
      <c r="G12" s="16" t="s">
        <v>43</v>
      </c>
      <c r="H12" s="16">
        <v>3.2</v>
      </c>
      <c r="I12" s="62">
        <f>H12*12*H19</f>
        <v>7315.200000000001</v>
      </c>
    </row>
    <row r="13" spans="1:9" s="20" customFormat="1" ht="31.5">
      <c r="A13" s="4">
        <v>3</v>
      </c>
      <c r="B13" s="18" t="s">
        <v>44</v>
      </c>
      <c r="C13" s="52">
        <v>-1449.51</v>
      </c>
      <c r="D13" s="50">
        <v>1165.92</v>
      </c>
      <c r="E13" s="50">
        <v>1078.07</v>
      </c>
      <c r="F13" s="50">
        <f>C13-D13+E13</f>
        <v>-1537.3600000000004</v>
      </c>
      <c r="G13" s="16" t="s">
        <v>51</v>
      </c>
      <c r="H13" s="16">
        <v>0.6</v>
      </c>
      <c r="I13" s="62">
        <f>H13*12*H19</f>
        <v>1371.6</v>
      </c>
    </row>
    <row r="14" spans="1:8" s="20" customFormat="1" ht="30" customHeight="1">
      <c r="A14" s="4">
        <v>4</v>
      </c>
      <c r="B14" s="18" t="s">
        <v>45</v>
      </c>
      <c r="C14" s="52">
        <v>-821.28</v>
      </c>
      <c r="D14" s="50">
        <v>594.36</v>
      </c>
      <c r="E14" s="50">
        <v>528.01</v>
      </c>
      <c r="F14" s="50">
        <f>C14-D14+E14</f>
        <v>-887.6299999999999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-36508.86</v>
      </c>
      <c r="D15" s="51">
        <f>SUM(D11:D14)</f>
        <v>26540.519999999997</v>
      </c>
      <c r="E15" s="51">
        <f>SUM(E11:E14)</f>
        <v>23619.949999999997</v>
      </c>
      <c r="F15" s="51">
        <f>SUM(F11:F14)</f>
        <v>-39429.42999999999</v>
      </c>
    </row>
    <row r="16" ht="11.25" customHeight="1"/>
    <row r="17" spans="1:6" ht="15.75">
      <c r="A17" s="85" t="s">
        <v>28</v>
      </c>
      <c r="B17" s="85"/>
      <c r="C17" s="85"/>
      <c r="D17" s="85"/>
      <c r="E17" s="85"/>
      <c r="F17" s="85"/>
    </row>
    <row r="18" spans="1:8" ht="15.75">
      <c r="A18" s="64"/>
      <c r="B18" s="64"/>
      <c r="C18" s="64"/>
      <c r="D18" s="64"/>
      <c r="E18" s="64"/>
      <c r="F18" s="64"/>
      <c r="H18" s="5" t="s">
        <v>29</v>
      </c>
    </row>
    <row r="19" spans="1:8" ht="33" customHeight="1">
      <c r="A19" s="17" t="s">
        <v>41</v>
      </c>
      <c r="B19" s="86" t="s">
        <v>6</v>
      </c>
      <c r="C19" s="86"/>
      <c r="D19" s="86"/>
      <c r="E19" s="86"/>
      <c r="F19" s="21" t="s">
        <v>17</v>
      </c>
      <c r="G19" s="22"/>
      <c r="H19" s="5">
        <f>D5</f>
        <v>190.5</v>
      </c>
    </row>
    <row r="20" spans="1:10" ht="18" customHeight="1">
      <c r="A20" s="23">
        <v>1</v>
      </c>
      <c r="B20" s="87" t="s">
        <v>8</v>
      </c>
      <c r="C20" s="87"/>
      <c r="D20" s="87"/>
      <c r="E20" s="87"/>
      <c r="F20" s="1">
        <f>I12</f>
        <v>7315.200000000001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82" t="s">
        <v>45</v>
      </c>
      <c r="C21" s="82"/>
      <c r="D21" s="82"/>
      <c r="E21" s="82"/>
      <c r="F21" s="2">
        <f>D14</f>
        <v>594.36</v>
      </c>
      <c r="G21" s="24"/>
    </row>
    <row r="22" spans="1:7" ht="18" customHeight="1">
      <c r="A22" s="25">
        <v>3</v>
      </c>
      <c r="B22" s="82" t="s">
        <v>48</v>
      </c>
      <c r="C22" s="82"/>
      <c r="D22" s="82"/>
      <c r="E22" s="82"/>
      <c r="F22" s="2">
        <f>I13</f>
        <v>1371.6</v>
      </c>
      <c r="G22" s="24"/>
    </row>
    <row r="23" spans="1:7" ht="18" customHeight="1">
      <c r="A23" s="25">
        <v>4</v>
      </c>
      <c r="B23" s="82" t="s">
        <v>12</v>
      </c>
      <c r="C23" s="82"/>
      <c r="D23" s="82"/>
      <c r="E23" s="82"/>
      <c r="F23" s="2">
        <f>F24+F25+F26</f>
        <v>0</v>
      </c>
      <c r="G23" s="24"/>
    </row>
    <row r="24" spans="1:7" ht="16.5" customHeight="1">
      <c r="A24" s="25" t="s">
        <v>13</v>
      </c>
      <c r="B24" s="82" t="s">
        <v>33</v>
      </c>
      <c r="C24" s="82"/>
      <c r="D24" s="82"/>
      <c r="E24" s="82"/>
      <c r="F24" s="3">
        <f>F36</f>
        <v>0</v>
      </c>
      <c r="G24" s="12"/>
    </row>
    <row r="25" spans="1:7" ht="16.5" customHeight="1">
      <c r="A25" s="25" t="s">
        <v>13</v>
      </c>
      <c r="B25" s="82" t="s">
        <v>34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35</v>
      </c>
      <c r="C26" s="82"/>
      <c r="D26" s="82"/>
      <c r="E26" s="82"/>
      <c r="F26" s="3">
        <v>0</v>
      </c>
      <c r="G26" s="12"/>
    </row>
    <row r="27" spans="1:7" ht="17.25" customHeight="1">
      <c r="A27" s="25">
        <v>5</v>
      </c>
      <c r="B27" s="84" t="s">
        <v>50</v>
      </c>
      <c r="C27" s="84"/>
      <c r="D27" s="84"/>
      <c r="E27" s="84"/>
      <c r="F27" s="3">
        <f>D12+D13</f>
        <v>3543.36</v>
      </c>
      <c r="G27" s="12"/>
    </row>
    <row r="28" spans="1:7" s="28" customFormat="1" ht="21" customHeight="1">
      <c r="A28" s="26"/>
      <c r="B28" s="71" t="s">
        <v>14</v>
      </c>
      <c r="C28" s="71"/>
      <c r="D28" s="71"/>
      <c r="E28" s="71"/>
      <c r="F28" s="27">
        <f>F20+F21+F22+F23+F27</f>
        <v>12824.52</v>
      </c>
      <c r="G28" s="9"/>
    </row>
    <row r="30" spans="1:6" ht="18" customHeight="1">
      <c r="A30" s="59" t="s">
        <v>81</v>
      </c>
      <c r="B30" s="59"/>
      <c r="C30" s="59"/>
      <c r="D30" s="59"/>
      <c r="E30" s="59"/>
      <c r="F30" s="3">
        <f>D7+D15-F28</f>
        <v>37386</v>
      </c>
    </row>
    <row r="31" spans="1:6" ht="20.25" customHeight="1">
      <c r="A31" s="59" t="s">
        <v>82</v>
      </c>
      <c r="B31" s="59"/>
      <c r="C31" s="59"/>
      <c r="D31" s="59"/>
      <c r="E31" s="59"/>
      <c r="F31" s="3">
        <f>F15</f>
        <v>-39429.42999999999</v>
      </c>
    </row>
    <row r="32" spans="1:6" ht="18" customHeight="1">
      <c r="A32" s="60" t="s">
        <v>75</v>
      </c>
      <c r="B32" s="60"/>
      <c r="C32" s="60"/>
      <c r="D32" s="60"/>
      <c r="E32" s="60"/>
      <c r="F32" s="3">
        <f>F30+F31</f>
        <v>-2043.429999999993</v>
      </c>
    </row>
    <row r="33" ht="11.25" customHeight="1"/>
    <row r="35" spans="1:6" ht="15.75">
      <c r="A35" s="29" t="s">
        <v>24</v>
      </c>
      <c r="B35" s="29" t="s">
        <v>16</v>
      </c>
      <c r="C35" s="72" t="s">
        <v>36</v>
      </c>
      <c r="D35" s="73"/>
      <c r="E35" s="74"/>
      <c r="F35" s="29" t="s">
        <v>37</v>
      </c>
    </row>
    <row r="36" spans="1:6" ht="15.75">
      <c r="A36" s="66"/>
      <c r="B36" s="67"/>
      <c r="C36" s="75"/>
      <c r="D36" s="76"/>
      <c r="E36" s="77"/>
      <c r="F36" s="68"/>
    </row>
    <row r="37" spans="1:6" ht="15.75">
      <c r="A37" s="4"/>
      <c r="B37" s="6"/>
      <c r="C37" s="78"/>
      <c r="D37" s="79"/>
      <c r="E37" s="80"/>
      <c r="F37" s="7"/>
    </row>
    <row r="38" spans="1:6" s="28" customFormat="1" ht="15.75">
      <c r="A38" s="81" t="s">
        <v>38</v>
      </c>
      <c r="B38" s="81"/>
      <c r="C38" s="81"/>
      <c r="D38" s="81"/>
      <c r="E38" s="81"/>
      <c r="F38" s="30">
        <f>SUM(F36:F37)</f>
        <v>0</v>
      </c>
    </row>
  </sheetData>
  <sheetProtection/>
  <mergeCells count="17"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2" t="s">
        <v>53</v>
      </c>
      <c r="B1" s="92"/>
      <c r="C1" s="92"/>
      <c r="D1" s="92"/>
      <c r="E1" s="92"/>
    </row>
    <row r="2" spans="1:5" ht="18.75">
      <c r="A2" s="92" t="s">
        <v>54</v>
      </c>
      <c r="B2" s="92"/>
      <c r="C2" s="92"/>
      <c r="D2" s="92"/>
      <c r="E2" s="92"/>
    </row>
    <row r="3" ht="18.75">
      <c r="A3" s="33"/>
    </row>
    <row r="4" ht="18.75">
      <c r="A4" s="34" t="s">
        <v>55</v>
      </c>
    </row>
    <row r="5" ht="18.75">
      <c r="A5" s="34" t="s">
        <v>56</v>
      </c>
    </row>
    <row r="6" ht="18.75">
      <c r="A6" s="34"/>
    </row>
    <row r="7" ht="16.5" thickBot="1">
      <c r="A7" s="35" t="s">
        <v>57</v>
      </c>
    </row>
    <row r="8" spans="1:5" ht="50.25" customHeight="1" thickBot="1">
      <c r="A8" s="36"/>
      <c r="B8" s="37" t="s">
        <v>58</v>
      </c>
      <c r="C8" s="37" t="s">
        <v>0</v>
      </c>
      <c r="D8" s="37" t="s">
        <v>1</v>
      </c>
      <c r="E8" s="37" t="s">
        <v>59</v>
      </c>
    </row>
    <row r="9" spans="1:5" ht="19.5" thickBot="1">
      <c r="A9" s="38" t="s">
        <v>2</v>
      </c>
      <c r="B9" s="39">
        <v>24304.98</v>
      </c>
      <c r="C9" s="39">
        <v>22402.8</v>
      </c>
      <c r="D9" s="39">
        <v>15754.48</v>
      </c>
      <c r="E9" s="39">
        <v>30953.3</v>
      </c>
    </row>
    <row r="10" spans="1:5" ht="19.5" thickBot="1">
      <c r="A10" s="38" t="s">
        <v>3</v>
      </c>
      <c r="B10" s="39">
        <v>2579.25</v>
      </c>
      <c r="C10" s="39">
        <v>2377.44</v>
      </c>
      <c r="D10" s="39">
        <v>1671.92</v>
      </c>
      <c r="E10" s="39">
        <v>3284.77</v>
      </c>
    </row>
    <row r="11" spans="1:5" ht="38.25" thickBot="1">
      <c r="A11" s="38" t="s">
        <v>44</v>
      </c>
      <c r="B11" s="39">
        <v>1066.33</v>
      </c>
      <c r="C11" s="39">
        <v>1074.43</v>
      </c>
      <c r="D11" s="39">
        <v>691.25</v>
      </c>
      <c r="E11" s="39">
        <v>1449.51</v>
      </c>
    </row>
    <row r="12" spans="1:5" ht="19.5" customHeight="1" thickBot="1">
      <c r="A12" s="38" t="s">
        <v>45</v>
      </c>
      <c r="B12" s="39">
        <v>644.88</v>
      </c>
      <c r="C12" s="39">
        <v>594.36</v>
      </c>
      <c r="D12" s="39">
        <v>417.96</v>
      </c>
      <c r="E12" s="39">
        <v>821.28</v>
      </c>
    </row>
    <row r="13" spans="1:5" ht="19.5" thickBot="1">
      <c r="A13" s="38" t="s">
        <v>4</v>
      </c>
      <c r="B13" s="40">
        <v>28595.44</v>
      </c>
      <c r="C13" s="40">
        <v>26449.03</v>
      </c>
      <c r="D13" s="40">
        <v>18535.61</v>
      </c>
      <c r="E13" s="40">
        <v>36508.86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46</v>
      </c>
      <c r="B16" s="37" t="s">
        <v>6</v>
      </c>
      <c r="C16" s="37" t="s">
        <v>17</v>
      </c>
    </row>
    <row r="17" spans="1:3" ht="19.5" thickBot="1">
      <c r="A17" s="43" t="s">
        <v>7</v>
      </c>
      <c r="B17" s="44" t="s">
        <v>3</v>
      </c>
      <c r="C17" s="39">
        <v>3451.87</v>
      </c>
    </row>
    <row r="18" spans="1:3" ht="19.5" thickBot="1">
      <c r="A18" s="43" t="s">
        <v>9</v>
      </c>
      <c r="B18" s="44" t="s">
        <v>45</v>
      </c>
      <c r="C18" s="39">
        <v>594.36</v>
      </c>
    </row>
    <row r="19" spans="1:3" ht="19.5" thickBot="1">
      <c r="A19" s="43" t="s">
        <v>10</v>
      </c>
      <c r="B19" s="44" t="s">
        <v>48</v>
      </c>
      <c r="C19" s="39">
        <v>1371.6</v>
      </c>
    </row>
    <row r="20" spans="1:3" ht="19.5" thickBot="1">
      <c r="A20" s="43" t="s">
        <v>11</v>
      </c>
      <c r="B20" s="44" t="s">
        <v>8</v>
      </c>
      <c r="C20" s="39">
        <v>7315.2</v>
      </c>
    </row>
    <row r="21" spans="1:3" ht="38.25" thickBot="1">
      <c r="A21" s="43" t="s">
        <v>49</v>
      </c>
      <c r="B21" s="44" t="s">
        <v>12</v>
      </c>
      <c r="C21" s="39">
        <v>2856</v>
      </c>
    </row>
    <row r="22" spans="1:3" ht="38.25" thickBot="1">
      <c r="A22" s="43" t="s">
        <v>13</v>
      </c>
      <c r="B22" s="45" t="s">
        <v>60</v>
      </c>
      <c r="C22" s="39">
        <v>1950</v>
      </c>
    </row>
    <row r="23" spans="1:3" ht="57" thickBot="1">
      <c r="A23" s="43" t="s">
        <v>13</v>
      </c>
      <c r="B23" s="45" t="s">
        <v>61</v>
      </c>
      <c r="C23" s="39">
        <v>397</v>
      </c>
    </row>
    <row r="24" spans="1:3" ht="19.5" thickBot="1">
      <c r="A24" s="43" t="s">
        <v>13</v>
      </c>
      <c r="B24" s="45" t="s">
        <v>62</v>
      </c>
      <c r="C24" s="39">
        <v>509</v>
      </c>
    </row>
    <row r="25" spans="1:3" ht="38.25" thickBot="1">
      <c r="A25" s="38"/>
      <c r="B25" s="46" t="s">
        <v>47</v>
      </c>
      <c r="C25" s="40">
        <v>15589.03</v>
      </c>
    </row>
    <row r="26" ht="15.75" thickBot="1">
      <c r="A26" s="47"/>
    </row>
    <row r="27" spans="1:2" ht="57" thickBot="1">
      <c r="A27" s="53" t="s">
        <v>63</v>
      </c>
      <c r="B27" s="37">
        <v>23670</v>
      </c>
    </row>
    <row r="28" spans="1:2" ht="57" thickBot="1">
      <c r="A28" s="38" t="s">
        <v>64</v>
      </c>
      <c r="B28" s="40">
        <v>36508.86</v>
      </c>
    </row>
    <row r="29" spans="1:2" ht="38.25" thickBot="1">
      <c r="A29" s="43" t="s">
        <v>15</v>
      </c>
      <c r="B29" s="40" t="s">
        <v>65</v>
      </c>
    </row>
    <row r="30" spans="1:2" ht="38.25" thickBot="1">
      <c r="A30" s="43" t="s">
        <v>66</v>
      </c>
      <c r="B30" s="40">
        <v>30953.3</v>
      </c>
    </row>
    <row r="31" ht="15">
      <c r="A31" s="47"/>
    </row>
    <row r="32" ht="15.75">
      <c r="A32" s="48" t="s">
        <v>67</v>
      </c>
    </row>
    <row r="33" ht="15.75">
      <c r="A33" s="48"/>
    </row>
    <row r="34" ht="15.75">
      <c r="A34" s="49" t="s">
        <v>68</v>
      </c>
    </row>
    <row r="35" ht="15.75">
      <c r="A35" s="49" t="s">
        <v>69</v>
      </c>
    </row>
    <row r="36" ht="15.75">
      <c r="A36" s="49" t="s">
        <v>68</v>
      </c>
    </row>
    <row r="37" ht="15.75">
      <c r="A37" s="54" t="s">
        <v>70</v>
      </c>
    </row>
    <row r="38" ht="15.75">
      <c r="A38" s="54" t="s">
        <v>71</v>
      </c>
    </row>
    <row r="39" ht="15.75">
      <c r="A39" s="54" t="s">
        <v>72</v>
      </c>
    </row>
    <row r="40" ht="15.75">
      <c r="A40" s="48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2017-09-14T13:30:34Z</cp:lastPrinted>
  <dcterms:created xsi:type="dcterms:W3CDTF">2015-10-12T10:40:12Z</dcterms:created>
  <dcterms:modified xsi:type="dcterms:W3CDTF">2018-03-13T16:04:15Z</dcterms:modified>
  <cp:category/>
  <cp:version/>
  <cp:contentType/>
  <cp:contentStatus/>
</cp:coreProperties>
</file>