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<sst xmlns="http://schemas.openxmlformats.org/spreadsheetml/2006/main" count="288" uniqueCount="105">
  <si>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</si>
  <si>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</si>
  <si>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</si>
  <si>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</si>
  <si>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</si>
  <si>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</si>
  <si>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</si>
  <si>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</si>
  <si>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</si>
  <si>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</si>
  <si>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</si>
  <si>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</si>
  <si>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</si>
  <si>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</si>
  <si>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</si>
  <si>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</si>
  <si>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</si>
  <si>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</si>
  <si>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</si>
  <si>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</si>
  <si>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</si>
  <si>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</si>
  <si>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</si>
  <si>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</si>
  <si>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</si>
  <si>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</si>
  <si>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</si>
  <si>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</si>
  <si>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</si>
  <si>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</si>
  <si>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</si>
  <si>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</si>
  <si>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</si>
  <si>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</si>
  <si>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</si>
  <si>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</si>
  <si>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</si>
  <si>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</si>
  <si>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</si>
  <si>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</si>
  <si>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</si>
  <si>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</si>
  <si>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</si>
  <si>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</si>
  <si>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</si>
  <si>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</si>
  <si>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</si>
  <si>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</si>
  <si>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</si>
  <si>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</si>
  <si>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</si>
  <si>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</si>
  <si>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</si>
  <si>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</si>
  <si>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</si>
  <si>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Вывоз и складирование ТБО</t>
  </si>
  <si>
    <t>двор</t>
  </si>
  <si>
    <t xml:space="preserve">Выполненные работы </t>
  </si>
  <si>
    <t>Экономист ООО «УК Старый город»                                                                   Хромушина Т.В.</t>
  </si>
  <si>
    <t>Ул. Л. Толстова, д. 1</t>
  </si>
  <si>
    <t>Ул. Л.Толстого, д.1</t>
  </si>
  <si>
    <t>В управлении ООО «УК Старый Город» - с 01.10.2010 года</t>
  </si>
  <si>
    <t>Общая площадь квартир –  303,9 м.кв.</t>
  </si>
  <si>
    <t>Остаток на 01.01.2014 года – 20355,56 (-)</t>
  </si>
  <si>
    <t>6.</t>
  </si>
  <si>
    <t>снятие показаний</t>
  </si>
  <si>
    <t>осмотр помещений на предмет утечки</t>
  </si>
  <si>
    <t>Сальдо на 01.01.2015г (по начислениям) (-)</t>
  </si>
  <si>
    <t>1862,90</t>
  </si>
  <si>
    <t>снятие показаний приборов</t>
  </si>
  <si>
    <t>31,02,2014</t>
  </si>
  <si>
    <t>13,01,2014</t>
  </si>
  <si>
    <t>осмотр чердачных и подвальных помещений</t>
  </si>
  <si>
    <t>30,06,2014</t>
  </si>
  <si>
    <t>17,07,2014</t>
  </si>
  <si>
    <t>31,12,2014</t>
  </si>
  <si>
    <t>снятие показаний приборов учета э/э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</si>
  <si>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</si>
  <si>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</si>
  <si>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</si>
  <si>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</si>
  <si>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</si>
  <si>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</si>
  <si>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</si>
  <si>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</si>
  <si>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</si>
  <si>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</si>
  <si>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</si>
  <si>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</si>
  <si>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</si>
  <si>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</si>
  <si>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</si>
  <si>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</si>
  <si>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</si>
  <si>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</si>
  <si>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</si>
  <si>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</si>
  <si>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</si>
  <si>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Водоотведение на соид</t>
  </si>
  <si>
    <t>Электроэнергия на соид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</si>
  <si>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</si>
  <si>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Очистка канализационной сети</t>
  </si>
  <si>
    <t>Аварийные работы. Течь ХВС</t>
  </si>
  <si>
    <t>Опломбирование обводной линии (счет)</t>
  </si>
  <si>
    <t xml:space="preserve">Аварийные работы.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</si>
</sst>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14" fontId="47" fillId="0" borderId="22" xfId="0" applyNumberFormat="1" applyFont="1" applyBorder="1" applyAlignment="1">
      <alignment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7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38" borderId="1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left" vertical="center"/>
    </xf>
    <xf numFmtId="0" fontId="46" fillId="33" borderId="27" xfId="0" applyFont="1" applyFill="1" applyBorder="1" applyAlignment="1">
      <alignment horizontal="left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2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89</v>
      </c>
      <c r="B1" s="92"/>
      <c r="C1" s="92"/>
      <c r="D1" s="92"/>
      <c r="E1" s="92"/>
      <c r="F1" s="92"/>
      <c r="G1" s="73"/>
    </row>
    <row r="2" spans="1:8" ht="15.75">
      <c r="A2" s="92" t="s">
        <v>59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303.9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90</v>
      </c>
      <c r="C7" s="9"/>
      <c r="D7" s="13">
        <f>'2016'!F32</f>
        <v>-314.59999999999127</v>
      </c>
      <c r="E7" s="9" t="s">
        <v>23</v>
      </c>
      <c r="F7" s="9"/>
    </row>
    <row r="8" spans="1:6" ht="15.75">
      <c r="A8" s="9" t="s">
        <v>91</v>
      </c>
      <c r="C8" s="12"/>
      <c r="D8" s="14">
        <f>C19</f>
        <v>-3742.050000000001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92</v>
      </c>
      <c r="D10" s="17" t="s">
        <v>0</v>
      </c>
      <c r="E10" s="17" t="s">
        <v>28</v>
      </c>
      <c r="F10" s="17" t="s">
        <v>93</v>
      </c>
    </row>
    <row r="11" spans="1:9" s="20" customFormat="1" ht="30" customHeight="1">
      <c r="A11" s="4">
        <v>1</v>
      </c>
      <c r="B11" s="18" t="s">
        <v>2</v>
      </c>
      <c r="C11" s="61">
        <v>-2696.5800000000017</v>
      </c>
      <c r="D11" s="59">
        <v>22354.8</v>
      </c>
      <c r="E11" s="59">
        <v>23443.96</v>
      </c>
      <c r="F11" s="59">
        <f aca="true" t="shared" si="0" ref="F11:F18">C11-D11+E11</f>
        <v>-1607.420000000002</v>
      </c>
      <c r="G11" s="16" t="s">
        <v>42</v>
      </c>
      <c r="H11" s="16">
        <v>5.06</v>
      </c>
      <c r="I11" s="69">
        <f>H11*12*H23</f>
        <v>18452.807999999997</v>
      </c>
    </row>
    <row r="12" spans="1:9" s="20" customFormat="1" ht="15.75">
      <c r="A12" s="4">
        <v>2</v>
      </c>
      <c r="B12" s="18" t="s">
        <v>3</v>
      </c>
      <c r="C12" s="61">
        <v>-457.49999999999955</v>
      </c>
      <c r="D12" s="59">
        <v>3792.72</v>
      </c>
      <c r="E12" s="59">
        <v>3977.5</v>
      </c>
      <c r="F12" s="59">
        <f t="shared" si="0"/>
        <v>-272.71999999999935</v>
      </c>
      <c r="G12" s="16" t="s">
        <v>43</v>
      </c>
      <c r="H12" s="16">
        <v>3</v>
      </c>
      <c r="I12" s="70">
        <f>H12*12*H23</f>
        <v>10940.4</v>
      </c>
    </row>
    <row r="13" spans="1:9" s="20" customFormat="1" ht="31.5">
      <c r="A13" s="4">
        <v>2</v>
      </c>
      <c r="B13" s="18" t="s">
        <v>46</v>
      </c>
      <c r="C13" s="61">
        <v>-224.33999999999992</v>
      </c>
      <c r="D13" s="59">
        <v>1859.76</v>
      </c>
      <c r="E13" s="59">
        <v>1950.37</v>
      </c>
      <c r="F13" s="59">
        <f t="shared" si="0"/>
        <v>-133.73000000000002</v>
      </c>
      <c r="G13" s="16" t="s">
        <v>56</v>
      </c>
      <c r="H13" s="16">
        <v>0.6</v>
      </c>
      <c r="I13" s="70">
        <f>H13*12*H23</f>
        <v>2188.0799999999995</v>
      </c>
    </row>
    <row r="14" spans="1:8" s="20" customFormat="1" ht="30" customHeight="1">
      <c r="A14" s="4">
        <v>4</v>
      </c>
      <c r="B14" s="18" t="s">
        <v>47</v>
      </c>
      <c r="C14" s="61">
        <v>-114.37999999999988</v>
      </c>
      <c r="D14" s="59">
        <v>1358.49</v>
      </c>
      <c r="E14" s="59">
        <v>1286.69</v>
      </c>
      <c r="F14" s="59">
        <f t="shared" si="0"/>
        <v>-186.17999999999984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-249.25000000000023</v>
      </c>
      <c r="D15" s="59">
        <v>79.6</v>
      </c>
      <c r="E15" s="59">
        <v>194.82</v>
      </c>
      <c r="F15" s="59">
        <f t="shared" si="0"/>
        <v>-134.03000000000026</v>
      </c>
      <c r="G15" s="19"/>
      <c r="H15" s="76" t="s">
        <v>96</v>
      </c>
    </row>
    <row r="16" spans="1:8" s="20" customFormat="1" ht="30" customHeight="1">
      <c r="A16" s="4">
        <v>6</v>
      </c>
      <c r="B16" s="18" t="s">
        <v>97</v>
      </c>
      <c r="C16" s="77">
        <v>0</v>
      </c>
      <c r="D16" s="60">
        <f>149.49+49.83</f>
        <v>199.32</v>
      </c>
      <c r="E16" s="60">
        <v>184.99</v>
      </c>
      <c r="F16" s="59">
        <f t="shared" si="0"/>
        <v>-14.329999999999984</v>
      </c>
      <c r="G16" s="19"/>
      <c r="H16" s="76"/>
    </row>
    <row r="17" spans="1:8" s="20" customFormat="1" ht="30" customHeight="1">
      <c r="A17" s="4">
        <v>7</v>
      </c>
      <c r="B17" s="18" t="s">
        <v>98</v>
      </c>
      <c r="C17" s="77">
        <v>0</v>
      </c>
      <c r="D17" s="60">
        <v>107.28</v>
      </c>
      <c r="E17" s="60">
        <v>95.03</v>
      </c>
      <c r="F17" s="59">
        <f t="shared" si="0"/>
        <v>-12.25</v>
      </c>
      <c r="G17" s="19"/>
      <c r="H17" s="76"/>
    </row>
    <row r="18" spans="1:8" s="20" customFormat="1" ht="30" customHeight="1">
      <c r="A18" s="4">
        <v>8</v>
      </c>
      <c r="B18" s="18" t="s">
        <v>99</v>
      </c>
      <c r="C18" s="77">
        <v>0</v>
      </c>
      <c r="D18" s="60">
        <f>2890.22+1342.95</f>
        <v>4233.17</v>
      </c>
      <c r="E18" s="60">
        <v>3844.85</v>
      </c>
      <c r="F18" s="59">
        <f t="shared" si="0"/>
        <v>-388.32000000000016</v>
      </c>
      <c r="G18" s="19"/>
      <c r="H18" s="76"/>
    </row>
    <row r="19" spans="1:6" ht="19.5" customHeight="1">
      <c r="A19" s="4"/>
      <c r="B19" s="18" t="s">
        <v>4</v>
      </c>
      <c r="C19" s="60">
        <f>SUM(C11:C18)</f>
        <v>-3742.050000000001</v>
      </c>
      <c r="D19" s="60">
        <f>SUM(D11:D18)</f>
        <v>33985.14</v>
      </c>
      <c r="E19" s="60">
        <f>SUM(E11:E18)</f>
        <v>34978.21</v>
      </c>
      <c r="F19" s="60">
        <f>SUM(F11:F18)</f>
        <v>-2748.9800000000014</v>
      </c>
    </row>
    <row r="20" ht="11.25" customHeight="1"/>
    <row r="21" spans="1:6" ht="15.75">
      <c r="A21" s="92" t="s">
        <v>29</v>
      </c>
      <c r="B21" s="92"/>
      <c r="C21" s="92"/>
      <c r="D21" s="92"/>
      <c r="E21" s="92"/>
      <c r="F21" s="92"/>
    </row>
    <row r="22" spans="1:8" ht="15.75">
      <c r="A22" s="73"/>
      <c r="B22" s="73"/>
      <c r="C22" s="73"/>
      <c r="D22" s="73"/>
      <c r="E22" s="73"/>
      <c r="F22" s="73"/>
      <c r="H22" s="5" t="s">
        <v>30</v>
      </c>
    </row>
    <row r="23" spans="1:8" ht="33" customHeight="1">
      <c r="A23" s="17" t="s">
        <v>41</v>
      </c>
      <c r="B23" s="93" t="s">
        <v>6</v>
      </c>
      <c r="C23" s="93"/>
      <c r="D23" s="93"/>
      <c r="E23" s="93"/>
      <c r="F23" s="21" t="s">
        <v>18</v>
      </c>
      <c r="G23" s="22"/>
      <c r="H23" s="5">
        <f>D5</f>
        <v>303.9</v>
      </c>
    </row>
    <row r="24" spans="1:10" ht="18" customHeight="1">
      <c r="A24" s="23">
        <v>1</v>
      </c>
      <c r="B24" s="94" t="s">
        <v>8</v>
      </c>
      <c r="C24" s="94"/>
      <c r="D24" s="94"/>
      <c r="E24" s="95"/>
      <c r="F24" s="75">
        <f>I12</f>
        <v>10940.4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96" t="s">
        <v>47</v>
      </c>
      <c r="C25" s="96"/>
      <c r="D25" s="96"/>
      <c r="E25" s="97"/>
      <c r="F25" s="75">
        <f>D14</f>
        <v>1358.49</v>
      </c>
      <c r="G25" s="12"/>
    </row>
    <row r="26" spans="1:7" ht="18" customHeight="1">
      <c r="A26" s="25">
        <v>3</v>
      </c>
      <c r="B26" s="96" t="s">
        <v>53</v>
      </c>
      <c r="C26" s="96"/>
      <c r="D26" s="96"/>
      <c r="E26" s="97"/>
      <c r="F26" s="75">
        <f>I13</f>
        <v>2188.0799999999995</v>
      </c>
      <c r="G26" s="12"/>
    </row>
    <row r="27" spans="1:7" ht="18" customHeight="1">
      <c r="A27" s="25">
        <v>4</v>
      </c>
      <c r="B27" s="96" t="s">
        <v>12</v>
      </c>
      <c r="C27" s="96"/>
      <c r="D27" s="96"/>
      <c r="E27" s="97"/>
      <c r="F27" s="75">
        <f>F28+F29+F30</f>
        <v>3535</v>
      </c>
      <c r="G27" s="12"/>
    </row>
    <row r="28" spans="1:7" ht="16.5" customHeight="1">
      <c r="A28" s="25" t="s">
        <v>13</v>
      </c>
      <c r="B28" s="96" t="s">
        <v>34</v>
      </c>
      <c r="C28" s="96"/>
      <c r="D28" s="96"/>
      <c r="E28" s="97"/>
      <c r="F28" s="75">
        <f>F44+F45+F47</f>
        <v>2845</v>
      </c>
      <c r="G28" s="12"/>
    </row>
    <row r="29" spans="1:7" ht="16.5" customHeight="1">
      <c r="A29" s="25" t="s">
        <v>13</v>
      </c>
      <c r="B29" s="96" t="s">
        <v>104</v>
      </c>
      <c r="C29" s="96"/>
      <c r="D29" s="96"/>
      <c r="E29" s="97"/>
      <c r="F29" s="75">
        <f>F46</f>
        <v>690</v>
      </c>
      <c r="G29" s="12"/>
    </row>
    <row r="30" spans="1:7" ht="16.5" customHeight="1">
      <c r="A30" s="25" t="s">
        <v>13</v>
      </c>
      <c r="B30" s="96" t="s">
        <v>35</v>
      </c>
      <c r="C30" s="96"/>
      <c r="D30" s="96"/>
      <c r="E30" s="97"/>
      <c r="F30" s="75">
        <v>0</v>
      </c>
      <c r="G30" s="12"/>
    </row>
    <row r="31" spans="1:7" ht="17.25" customHeight="1">
      <c r="A31" s="25">
        <v>5</v>
      </c>
      <c r="B31" s="98" t="s">
        <v>52</v>
      </c>
      <c r="C31" s="98"/>
      <c r="D31" s="98"/>
      <c r="E31" s="99"/>
      <c r="F31" s="75">
        <f>D15</f>
        <v>79.6</v>
      </c>
      <c r="G31" s="12"/>
    </row>
    <row r="32" spans="1:7" ht="17.25" customHeight="1">
      <c r="A32" s="25">
        <v>6</v>
      </c>
      <c r="B32" s="98" t="s">
        <v>55</v>
      </c>
      <c r="C32" s="98"/>
      <c r="D32" s="98"/>
      <c r="E32" s="98"/>
      <c r="F32" s="74">
        <f>D12+D13</f>
        <v>5652.48</v>
      </c>
      <c r="G32" s="12"/>
    </row>
    <row r="33" spans="1:7" ht="17.25" customHeight="1">
      <c r="A33" s="25">
        <v>7</v>
      </c>
      <c r="B33" s="98" t="s">
        <v>97</v>
      </c>
      <c r="C33" s="98"/>
      <c r="D33" s="98"/>
      <c r="E33" s="98"/>
      <c r="F33" s="3">
        <f>D16</f>
        <v>199.32</v>
      </c>
      <c r="G33" s="12"/>
    </row>
    <row r="34" spans="1:7" ht="17.25" customHeight="1">
      <c r="A34" s="25">
        <v>8</v>
      </c>
      <c r="B34" s="98" t="s">
        <v>98</v>
      </c>
      <c r="C34" s="98"/>
      <c r="D34" s="98"/>
      <c r="E34" s="98"/>
      <c r="F34" s="3">
        <f>D17</f>
        <v>107.28</v>
      </c>
      <c r="G34" s="12"/>
    </row>
    <row r="35" spans="1:7" ht="17.25" customHeight="1">
      <c r="A35" s="25">
        <v>9</v>
      </c>
      <c r="B35" s="98" t="s">
        <v>99</v>
      </c>
      <c r="C35" s="98"/>
      <c r="D35" s="98"/>
      <c r="E35" s="98"/>
      <c r="F35" s="3">
        <f>D18</f>
        <v>4233.17</v>
      </c>
      <c r="G35" s="12"/>
    </row>
    <row r="36" spans="1:7" s="28" customFormat="1" ht="21" customHeight="1">
      <c r="A36" s="26"/>
      <c r="B36" s="100" t="s">
        <v>14</v>
      </c>
      <c r="C36" s="100"/>
      <c r="D36" s="100"/>
      <c r="E36" s="100"/>
      <c r="F36" s="27">
        <f>F24+F25+F26+F27+F32+F31+F33+F34+F35</f>
        <v>28293.82</v>
      </c>
      <c r="G36" s="9"/>
    </row>
    <row r="38" spans="1:6" ht="18" customHeight="1">
      <c r="A38" s="67" t="s">
        <v>94</v>
      </c>
      <c r="B38" s="67"/>
      <c r="C38" s="67"/>
      <c r="D38" s="67"/>
      <c r="E38" s="67"/>
      <c r="F38" s="3">
        <f>D7+D19-F36</f>
        <v>5376.720000000008</v>
      </c>
    </row>
    <row r="39" spans="1:6" ht="20.25" customHeight="1">
      <c r="A39" s="67" t="s">
        <v>95</v>
      </c>
      <c r="B39" s="67"/>
      <c r="C39" s="67"/>
      <c r="D39" s="67"/>
      <c r="E39" s="67"/>
      <c r="F39" s="3">
        <f>F19</f>
        <v>-2748.9800000000014</v>
      </c>
    </row>
    <row r="40" spans="1:6" ht="18" customHeight="1">
      <c r="A40" s="68" t="s">
        <v>79</v>
      </c>
      <c r="B40" s="68"/>
      <c r="C40" s="68"/>
      <c r="D40" s="68"/>
      <c r="E40" s="68"/>
      <c r="F40" s="3">
        <f>F38+F39</f>
        <v>2627.740000000007</v>
      </c>
    </row>
    <row r="41" ht="11.25" customHeight="1"/>
    <row r="43" spans="1:6" ht="15.75">
      <c r="A43" s="29" t="s">
        <v>25</v>
      </c>
      <c r="B43" s="29" t="s">
        <v>17</v>
      </c>
      <c r="C43" s="101" t="s">
        <v>36</v>
      </c>
      <c r="D43" s="102"/>
      <c r="E43" s="103"/>
      <c r="F43" s="29" t="s">
        <v>37</v>
      </c>
    </row>
    <row r="44" spans="1:6" s="34" customFormat="1" ht="47.25" customHeight="1">
      <c r="A44" s="78"/>
      <c r="B44" s="79">
        <v>42807</v>
      </c>
      <c r="C44" s="88" t="s">
        <v>100</v>
      </c>
      <c r="D44" s="89"/>
      <c r="E44" s="90"/>
      <c r="F44" s="80">
        <v>377</v>
      </c>
    </row>
    <row r="45" spans="1:6" ht="60.75" customHeight="1">
      <c r="A45" s="78"/>
      <c r="B45" s="79">
        <v>43073</v>
      </c>
      <c r="C45" s="88" t="s">
        <v>101</v>
      </c>
      <c r="D45" s="89"/>
      <c r="E45" s="90"/>
      <c r="F45" s="80">
        <v>1778</v>
      </c>
    </row>
    <row r="46" spans="1:6" s="28" customFormat="1" ht="15.75">
      <c r="A46" s="78"/>
      <c r="B46" s="79">
        <v>43003</v>
      </c>
      <c r="C46" s="85" t="s">
        <v>102</v>
      </c>
      <c r="D46" s="86"/>
      <c r="E46" s="87"/>
      <c r="F46" s="84">
        <v>690</v>
      </c>
    </row>
    <row r="47" spans="1:6" ht="15.75">
      <c r="A47" s="78"/>
      <c r="B47" s="79">
        <v>43090</v>
      </c>
      <c r="C47" s="85" t="s">
        <v>103</v>
      </c>
      <c r="D47" s="86"/>
      <c r="E47" s="87"/>
      <c r="F47" s="78">
        <v>690</v>
      </c>
    </row>
    <row r="48" spans="1:6" ht="15.75">
      <c r="A48" s="78"/>
      <c r="B48" s="79"/>
      <c r="C48" s="88"/>
      <c r="D48" s="89"/>
      <c r="E48" s="90"/>
      <c r="F48" s="78"/>
    </row>
    <row r="49" spans="1:6" ht="15.75">
      <c r="A49" s="91" t="s">
        <v>38</v>
      </c>
      <c r="B49" s="91"/>
      <c r="C49" s="91"/>
      <c r="D49" s="91"/>
      <c r="E49" s="91"/>
      <c r="F49" s="30">
        <f>SUM(F44:F48)</f>
        <v>3535</v>
      </c>
    </row>
    <row r="50" spans="1:6" ht="15.75">
      <c r="A50" s="81"/>
      <c r="B50" s="82"/>
      <c r="C50" s="81"/>
      <c r="D50" s="81"/>
      <c r="E50" s="81"/>
      <c r="F50" s="83"/>
    </row>
    <row r="51" spans="1:6" ht="15.75">
      <c r="A51" s="81"/>
      <c r="B51" s="82"/>
      <c r="C51" s="81"/>
      <c r="D51" s="81"/>
      <c r="E51" s="81"/>
      <c r="F51" s="83"/>
    </row>
  </sheetData>
  <sheetProtection/>
  <mergeCells count="24">
    <mergeCell ref="C46:E46"/>
    <mergeCell ref="B36:E36"/>
    <mergeCell ref="C43:E43"/>
    <mergeCell ref="C44:E44"/>
    <mergeCell ref="C45:E45"/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C47:E47"/>
    <mergeCell ref="C48:E48"/>
    <mergeCell ref="A49:E49"/>
    <mergeCell ref="A1:F1"/>
    <mergeCell ref="A2:F2"/>
    <mergeCell ref="A21:F21"/>
    <mergeCell ref="B23:E23"/>
    <mergeCell ref="B24:E24"/>
    <mergeCell ref="B25:E25"/>
    <mergeCell ref="B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82</v>
      </c>
      <c r="B1" s="92"/>
      <c r="C1" s="92"/>
      <c r="D1" s="92"/>
      <c r="E1" s="92"/>
      <c r="F1" s="92"/>
      <c r="G1" s="72"/>
    </row>
    <row r="2" spans="1:8" ht="15.75">
      <c r="A2" s="92" t="s">
        <v>59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303.9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83</v>
      </c>
      <c r="C7" s="9"/>
      <c r="D7" s="13">
        <f>'2015'!F32</f>
        <v>-7392.919999999996</v>
      </c>
      <c r="E7" s="9" t="s">
        <v>23</v>
      </c>
      <c r="F7" s="9"/>
    </row>
    <row r="8" spans="1:6" ht="15.75">
      <c r="A8" s="9" t="s">
        <v>84</v>
      </c>
      <c r="C8" s="12"/>
      <c r="D8" s="14">
        <f>C16</f>
        <v>-3755.660000000001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85</v>
      </c>
      <c r="D10" s="17" t="s">
        <v>0</v>
      </c>
      <c r="E10" s="17" t="s">
        <v>28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61">
        <v>-2696.5800000000017</v>
      </c>
      <c r="D11" s="59">
        <v>22354.8</v>
      </c>
      <c r="E11" s="59">
        <v>22354.8</v>
      </c>
      <c r="F11" s="59">
        <f>C11-D11+E11</f>
        <v>-2696.5800000000017</v>
      </c>
      <c r="G11" s="16" t="s">
        <v>42</v>
      </c>
      <c r="H11" s="16">
        <v>5.06</v>
      </c>
      <c r="I11" s="69">
        <f>H11*12*H20</f>
        <v>18452.807999999997</v>
      </c>
    </row>
    <row r="12" spans="1:9" s="20" customFormat="1" ht="15.75">
      <c r="A12" s="4">
        <v>2</v>
      </c>
      <c r="B12" s="18" t="s">
        <v>3</v>
      </c>
      <c r="C12" s="61">
        <v>-457.49999999999955</v>
      </c>
      <c r="D12" s="59">
        <v>3792.72</v>
      </c>
      <c r="E12" s="59">
        <v>3792.72</v>
      </c>
      <c r="F12" s="59">
        <f>C12-D12+E12</f>
        <v>-457.49999999999955</v>
      </c>
      <c r="G12" s="16" t="s">
        <v>43</v>
      </c>
      <c r="H12" s="16">
        <v>3</v>
      </c>
      <c r="I12" s="70">
        <f>H12*12*H20</f>
        <v>10940.4</v>
      </c>
    </row>
    <row r="13" spans="1:9" s="20" customFormat="1" ht="31.5">
      <c r="A13" s="4">
        <v>2</v>
      </c>
      <c r="B13" s="18" t="s">
        <v>46</v>
      </c>
      <c r="C13" s="61">
        <v>-224.33999999999992</v>
      </c>
      <c r="D13" s="59">
        <v>1859.76</v>
      </c>
      <c r="E13" s="59">
        <v>1859.76</v>
      </c>
      <c r="F13" s="59">
        <f>C13-D13+E13</f>
        <v>-224.33999999999992</v>
      </c>
      <c r="G13" s="16" t="s">
        <v>56</v>
      </c>
      <c r="H13" s="16">
        <v>0.6</v>
      </c>
      <c r="I13" s="70">
        <f>H13*12*H20</f>
        <v>2188.0799999999995</v>
      </c>
    </row>
    <row r="14" spans="1:8" s="20" customFormat="1" ht="30" customHeight="1">
      <c r="A14" s="4">
        <v>4</v>
      </c>
      <c r="B14" s="18" t="s">
        <v>47</v>
      </c>
      <c r="C14" s="61">
        <v>-114.38</v>
      </c>
      <c r="D14" s="59">
        <v>948.24</v>
      </c>
      <c r="E14" s="59">
        <v>948.24</v>
      </c>
      <c r="F14" s="59">
        <f>C14-D14+E14</f>
        <v>-114.37999999999988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-262.86</v>
      </c>
      <c r="D15" s="59">
        <v>1030.17</v>
      </c>
      <c r="E15" s="59">
        <v>1043.78</v>
      </c>
      <c r="F15" s="59">
        <f>C15-D15+E15</f>
        <v>-249.25000000000023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-3755.660000000001</v>
      </c>
      <c r="D16" s="60">
        <f>SUM(D11:D15)</f>
        <v>29985.690000000002</v>
      </c>
      <c r="E16" s="60">
        <f>SUM(E11:E15)</f>
        <v>29999.3</v>
      </c>
      <c r="F16" s="60">
        <f>SUM(F11:F15)</f>
        <v>-3742.050000000001</v>
      </c>
    </row>
    <row r="17" ht="11.25" customHeight="1"/>
    <row r="18" spans="1:6" ht="15.75">
      <c r="A18" s="92" t="s">
        <v>29</v>
      </c>
      <c r="B18" s="92"/>
      <c r="C18" s="92"/>
      <c r="D18" s="92"/>
      <c r="E18" s="92"/>
      <c r="F18" s="92"/>
    </row>
    <row r="19" spans="1:8" ht="15.75">
      <c r="A19" s="72"/>
      <c r="B19" s="72"/>
      <c r="C19" s="72"/>
      <c r="D19" s="72"/>
      <c r="E19" s="72"/>
      <c r="F19" s="72"/>
      <c r="H19" s="5" t="s">
        <v>30</v>
      </c>
    </row>
    <row r="20" spans="1:8" ht="33" customHeight="1">
      <c r="A20" s="17" t="s">
        <v>41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303.9</v>
      </c>
    </row>
    <row r="21" spans="1:10" ht="18" customHeight="1">
      <c r="A21" s="23">
        <v>1</v>
      </c>
      <c r="B21" s="94" t="s">
        <v>8</v>
      </c>
      <c r="C21" s="94"/>
      <c r="D21" s="94"/>
      <c r="E21" s="95"/>
      <c r="F21" s="75">
        <f>I12</f>
        <v>10940.4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47</v>
      </c>
      <c r="C22" s="96"/>
      <c r="D22" s="96"/>
      <c r="E22" s="97"/>
      <c r="F22" s="75">
        <f>D14</f>
        <v>948.24</v>
      </c>
      <c r="G22" s="12"/>
    </row>
    <row r="23" spans="1:7" ht="18" customHeight="1">
      <c r="A23" s="25">
        <v>3</v>
      </c>
      <c r="B23" s="96" t="s">
        <v>53</v>
      </c>
      <c r="C23" s="96"/>
      <c r="D23" s="96"/>
      <c r="E23" s="97"/>
      <c r="F23" s="75">
        <f>0.6*12*H20</f>
        <v>2188.0799999999995</v>
      </c>
      <c r="G23" s="12"/>
    </row>
    <row r="24" spans="1:7" ht="18" customHeight="1">
      <c r="A24" s="25">
        <v>4</v>
      </c>
      <c r="B24" s="96" t="s">
        <v>12</v>
      </c>
      <c r="C24" s="96"/>
      <c r="D24" s="96"/>
      <c r="E24" s="97"/>
      <c r="F24" s="75">
        <f>F25+F26+F27</f>
        <v>2148</v>
      </c>
      <c r="G24" s="12"/>
    </row>
    <row r="25" spans="1:7" ht="16.5" customHeight="1">
      <c r="A25" s="25" t="s">
        <v>13</v>
      </c>
      <c r="B25" s="96" t="s">
        <v>34</v>
      </c>
      <c r="C25" s="96"/>
      <c r="D25" s="96"/>
      <c r="E25" s="97"/>
      <c r="F25" s="75">
        <v>0</v>
      </c>
      <c r="G25" s="12"/>
    </row>
    <row r="26" spans="1:7" ht="16.5" customHeight="1">
      <c r="A26" s="25" t="s">
        <v>13</v>
      </c>
      <c r="B26" s="96" t="s">
        <v>81</v>
      </c>
      <c r="C26" s="96"/>
      <c r="D26" s="96"/>
      <c r="E26" s="97"/>
      <c r="F26" s="75">
        <f>F38</f>
        <v>2148</v>
      </c>
      <c r="G26" s="12"/>
    </row>
    <row r="27" spans="1:7" ht="16.5" customHeight="1">
      <c r="A27" s="25" t="s">
        <v>13</v>
      </c>
      <c r="B27" s="96" t="s">
        <v>35</v>
      </c>
      <c r="C27" s="96"/>
      <c r="D27" s="96"/>
      <c r="E27" s="97"/>
      <c r="F27" s="75">
        <v>0</v>
      </c>
      <c r="G27" s="12"/>
    </row>
    <row r="28" spans="1:7" ht="17.25" customHeight="1">
      <c r="A28" s="25">
        <v>5</v>
      </c>
      <c r="B28" s="98" t="s">
        <v>52</v>
      </c>
      <c r="C28" s="98"/>
      <c r="D28" s="98"/>
      <c r="E28" s="99"/>
      <c r="F28" s="75">
        <f>D15</f>
        <v>1030.17</v>
      </c>
      <c r="G28" s="12"/>
    </row>
    <row r="29" spans="1:7" ht="17.25" customHeight="1">
      <c r="A29" s="25">
        <v>6</v>
      </c>
      <c r="B29" s="98" t="s">
        <v>55</v>
      </c>
      <c r="C29" s="98"/>
      <c r="D29" s="98"/>
      <c r="E29" s="98"/>
      <c r="F29" s="74">
        <f>D12+D13</f>
        <v>5652.48</v>
      </c>
      <c r="G29" s="12"/>
    </row>
    <row r="30" spans="1:7" s="28" customFormat="1" ht="21" customHeight="1">
      <c r="A30" s="26"/>
      <c r="B30" s="100" t="s">
        <v>14</v>
      </c>
      <c r="C30" s="100"/>
      <c r="D30" s="100"/>
      <c r="E30" s="100"/>
      <c r="F30" s="27">
        <f>F21+F22+F23+F24+F29+F28</f>
        <v>22907.369999999995</v>
      </c>
      <c r="G30" s="9"/>
    </row>
    <row r="32" spans="1:6" ht="18" customHeight="1">
      <c r="A32" s="67" t="s">
        <v>87</v>
      </c>
      <c r="B32" s="67"/>
      <c r="C32" s="67"/>
      <c r="D32" s="67"/>
      <c r="E32" s="67"/>
      <c r="F32" s="3">
        <f>D7+D16-F30</f>
        <v>-314.59999999999127</v>
      </c>
    </row>
    <row r="33" spans="1:6" ht="20.25" customHeight="1">
      <c r="A33" s="67" t="s">
        <v>88</v>
      </c>
      <c r="B33" s="67"/>
      <c r="C33" s="67"/>
      <c r="D33" s="67"/>
      <c r="E33" s="67"/>
      <c r="F33" s="3">
        <f>F16</f>
        <v>-3742.050000000001</v>
      </c>
    </row>
    <row r="34" spans="1:6" ht="18" customHeight="1">
      <c r="A34" s="68" t="s">
        <v>79</v>
      </c>
      <c r="B34" s="68"/>
      <c r="C34" s="68"/>
      <c r="D34" s="68"/>
      <c r="E34" s="68"/>
      <c r="F34" s="3">
        <f>F32+F33</f>
        <v>-4056.6499999999924</v>
      </c>
    </row>
    <row r="35" ht="11.25" customHeight="1"/>
    <row r="37" spans="1:6" ht="15.75">
      <c r="A37" s="29" t="s">
        <v>25</v>
      </c>
      <c r="B37" s="29" t="s">
        <v>17</v>
      </c>
      <c r="C37" s="101" t="s">
        <v>36</v>
      </c>
      <c r="D37" s="102"/>
      <c r="E37" s="103"/>
      <c r="F37" s="29" t="s">
        <v>37</v>
      </c>
    </row>
    <row r="38" spans="1:6" s="34" customFormat="1" ht="15.75">
      <c r="A38" s="33"/>
      <c r="B38" s="35" t="s">
        <v>77</v>
      </c>
      <c r="C38" s="104" t="s">
        <v>76</v>
      </c>
      <c r="D38" s="105"/>
      <c r="E38" s="106"/>
      <c r="F38" s="36">
        <f>12*179</f>
        <v>2148</v>
      </c>
    </row>
    <row r="39" spans="1:6" ht="15.75">
      <c r="A39" s="4"/>
      <c r="B39" s="6"/>
      <c r="C39" s="107"/>
      <c r="D39" s="108"/>
      <c r="E39" s="109"/>
      <c r="F39" s="7"/>
    </row>
    <row r="40" spans="1:6" s="28" customFormat="1" ht="15.75">
      <c r="A40" s="91" t="s">
        <v>38</v>
      </c>
      <c r="B40" s="91"/>
      <c r="C40" s="91"/>
      <c r="D40" s="91"/>
      <c r="E40" s="91"/>
      <c r="F40" s="30">
        <f>SUM(F38:F39)</f>
        <v>2148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2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39</v>
      </c>
      <c r="B1" s="92"/>
      <c r="C1" s="92"/>
      <c r="D1" s="92"/>
      <c r="E1" s="92"/>
      <c r="F1" s="92"/>
      <c r="G1" s="71"/>
    </row>
    <row r="2" spans="1:8" ht="15.75">
      <c r="A2" s="92" t="s">
        <v>59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303.9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-2617.96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61">
        <v>-1862.9</v>
      </c>
      <c r="D11" s="59">
        <v>22354.8</v>
      </c>
      <c r="E11" s="59">
        <v>21521.12</v>
      </c>
      <c r="F11" s="59">
        <f>C11-D11+E11</f>
        <v>-2696.5800000000017</v>
      </c>
      <c r="G11" s="16" t="s">
        <v>42</v>
      </c>
      <c r="H11" s="16">
        <v>5.06</v>
      </c>
      <c r="I11" s="69">
        <f>H11*12*H20</f>
        <v>18452.807999999997</v>
      </c>
    </row>
    <row r="12" spans="1:9" s="20" customFormat="1" ht="15.75">
      <c r="A12" s="4">
        <v>2</v>
      </c>
      <c r="B12" s="18" t="s">
        <v>3</v>
      </c>
      <c r="C12" s="61">
        <v>-316.06</v>
      </c>
      <c r="D12" s="59">
        <v>3792.72</v>
      </c>
      <c r="E12" s="59">
        <v>3651.28</v>
      </c>
      <c r="F12" s="59">
        <f>C12-D12+E12</f>
        <v>-457.49999999999955</v>
      </c>
      <c r="G12" s="16" t="s">
        <v>43</v>
      </c>
      <c r="H12" s="16">
        <v>3</v>
      </c>
      <c r="I12" s="70">
        <f>H12*12*H20</f>
        <v>10940.4</v>
      </c>
    </row>
    <row r="13" spans="1:9" s="20" customFormat="1" ht="31.5">
      <c r="A13" s="4">
        <v>2</v>
      </c>
      <c r="B13" s="18" t="s">
        <v>46</v>
      </c>
      <c r="C13" s="61">
        <v>-154.98</v>
      </c>
      <c r="D13" s="59">
        <v>1859.76</v>
      </c>
      <c r="E13" s="59">
        <v>1790.4</v>
      </c>
      <c r="F13" s="59">
        <f>C13-D13+E13</f>
        <v>-224.33999999999992</v>
      </c>
      <c r="G13" s="16" t="s">
        <v>56</v>
      </c>
      <c r="H13" s="16">
        <v>0.6</v>
      </c>
      <c r="I13" s="70">
        <f>H13*12*H20</f>
        <v>2188.0799999999995</v>
      </c>
    </row>
    <row r="14" spans="1:8" s="20" customFormat="1" ht="30" customHeight="1">
      <c r="A14" s="4">
        <v>4</v>
      </c>
      <c r="B14" s="18" t="s">
        <v>47</v>
      </c>
      <c r="C14" s="61">
        <v>-79.02</v>
      </c>
      <c r="D14" s="59">
        <v>948.24</v>
      </c>
      <c r="E14" s="59">
        <v>912.88</v>
      </c>
      <c r="F14" s="59">
        <f>C14-D14+E14</f>
        <v>-114.38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-205</v>
      </c>
      <c r="D15" s="59">
        <v>940.79</v>
      </c>
      <c r="E15" s="59">
        <v>882.93</v>
      </c>
      <c r="F15" s="59">
        <f>C15-D15+E15</f>
        <v>-262.86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-2617.96</v>
      </c>
      <c r="D16" s="60">
        <f>SUM(D11:D15)</f>
        <v>29896.31</v>
      </c>
      <c r="E16" s="60">
        <f>SUM(E11:E15)</f>
        <v>28758.61</v>
      </c>
      <c r="F16" s="60">
        <f>SUM(F11:F15)</f>
        <v>-3755.660000000001</v>
      </c>
    </row>
    <row r="17" ht="11.25" customHeight="1"/>
    <row r="18" spans="1:6" ht="15.75">
      <c r="A18" s="92" t="s">
        <v>29</v>
      </c>
      <c r="B18" s="92"/>
      <c r="C18" s="92"/>
      <c r="D18" s="92"/>
      <c r="E18" s="92"/>
      <c r="F18" s="92"/>
    </row>
    <row r="19" spans="1:8" ht="15.75">
      <c r="A19" s="71"/>
      <c r="B19" s="71"/>
      <c r="C19" s="71"/>
      <c r="D19" s="71"/>
      <c r="E19" s="71"/>
      <c r="F19" s="71"/>
      <c r="H19" s="5" t="s">
        <v>30</v>
      </c>
    </row>
    <row r="20" spans="1:8" ht="33" customHeight="1">
      <c r="A20" s="17" t="s">
        <v>41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303.9</v>
      </c>
    </row>
    <row r="21" spans="1:10" ht="18" customHeight="1">
      <c r="A21" s="23">
        <v>1</v>
      </c>
      <c r="B21" s="94" t="s">
        <v>8</v>
      </c>
      <c r="C21" s="94"/>
      <c r="D21" s="94"/>
      <c r="E21" s="94"/>
      <c r="F21" s="1">
        <f>I12</f>
        <v>10940.4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47</v>
      </c>
      <c r="C22" s="96"/>
      <c r="D22" s="96"/>
      <c r="E22" s="96"/>
      <c r="F22" s="2">
        <f>0.26*12*H20</f>
        <v>948.168</v>
      </c>
      <c r="G22" s="24"/>
    </row>
    <row r="23" spans="1:7" ht="18" customHeight="1">
      <c r="A23" s="25">
        <v>3</v>
      </c>
      <c r="B23" s="96" t="s">
        <v>53</v>
      </c>
      <c r="C23" s="96"/>
      <c r="D23" s="96"/>
      <c r="E23" s="96"/>
      <c r="F23" s="2">
        <f>0.6*12*H20</f>
        <v>2188.0799999999995</v>
      </c>
      <c r="G23" s="24"/>
    </row>
    <row r="24" spans="1:7" ht="18" customHeight="1">
      <c r="A24" s="25">
        <v>4</v>
      </c>
      <c r="B24" s="96" t="s">
        <v>12</v>
      </c>
      <c r="C24" s="96"/>
      <c r="D24" s="96"/>
      <c r="E24" s="96"/>
      <c r="F24" s="2">
        <f>F25+F26+F27</f>
        <v>2148</v>
      </c>
      <c r="G24" s="24"/>
    </row>
    <row r="25" spans="1:7" ht="16.5" customHeight="1">
      <c r="A25" s="25" t="s">
        <v>13</v>
      </c>
      <c r="B25" s="96" t="s">
        <v>34</v>
      </c>
      <c r="C25" s="96"/>
      <c r="D25" s="96"/>
      <c r="E25" s="96"/>
      <c r="F25" s="3">
        <v>0</v>
      </c>
      <c r="G25" s="12"/>
    </row>
    <row r="26" spans="1:7" ht="16.5" customHeight="1">
      <c r="A26" s="25" t="s">
        <v>13</v>
      </c>
      <c r="B26" s="96" t="s">
        <v>81</v>
      </c>
      <c r="C26" s="96"/>
      <c r="D26" s="96"/>
      <c r="E26" s="96"/>
      <c r="F26" s="3">
        <f>F38</f>
        <v>2148</v>
      </c>
      <c r="G26" s="12"/>
    </row>
    <row r="27" spans="1:7" ht="16.5" customHeight="1">
      <c r="A27" s="25" t="s">
        <v>13</v>
      </c>
      <c r="B27" s="96" t="s">
        <v>35</v>
      </c>
      <c r="C27" s="96"/>
      <c r="D27" s="96"/>
      <c r="E27" s="96"/>
      <c r="F27" s="3">
        <v>0</v>
      </c>
      <c r="G27" s="12"/>
    </row>
    <row r="28" spans="1:7" ht="17.25" customHeight="1">
      <c r="A28" s="25">
        <v>5</v>
      </c>
      <c r="B28" s="98" t="s">
        <v>52</v>
      </c>
      <c r="C28" s="98"/>
      <c r="D28" s="98"/>
      <c r="E28" s="98"/>
      <c r="F28" s="3">
        <f>D15</f>
        <v>940.79</v>
      </c>
      <c r="G28" s="12"/>
    </row>
    <row r="29" spans="1:7" ht="17.25" customHeight="1">
      <c r="A29" s="25">
        <v>6</v>
      </c>
      <c r="B29" s="98" t="s">
        <v>55</v>
      </c>
      <c r="C29" s="98"/>
      <c r="D29" s="98"/>
      <c r="E29" s="98"/>
      <c r="F29" s="3">
        <f>D12+D13</f>
        <v>5652.48</v>
      </c>
      <c r="G29" s="12"/>
    </row>
    <row r="30" spans="1:7" s="28" customFormat="1" ht="21" customHeight="1">
      <c r="A30" s="26"/>
      <c r="B30" s="100" t="s">
        <v>14</v>
      </c>
      <c r="C30" s="100"/>
      <c r="D30" s="100"/>
      <c r="E30" s="100"/>
      <c r="F30" s="27">
        <f>F21+F22+F23+F24+F29+F28</f>
        <v>22817.917999999998</v>
      </c>
      <c r="G30" s="9"/>
    </row>
    <row r="32" spans="1:6" ht="18" customHeight="1">
      <c r="A32" s="67" t="s">
        <v>80</v>
      </c>
      <c r="B32" s="67"/>
      <c r="C32" s="67"/>
      <c r="D32" s="67"/>
      <c r="E32" s="67"/>
      <c r="F32" s="3">
        <f>D7+D16-F30</f>
        <v>7078.3920000000035</v>
      </c>
    </row>
    <row r="33" spans="1:6" ht="20.25" customHeight="1">
      <c r="A33" s="67" t="s">
        <v>78</v>
      </c>
      <c r="B33" s="67"/>
      <c r="C33" s="67"/>
      <c r="D33" s="67"/>
      <c r="E33" s="67"/>
      <c r="F33" s="3">
        <f>F16</f>
        <v>-3755.660000000001</v>
      </c>
    </row>
    <row r="34" spans="1:6" ht="18" customHeight="1">
      <c r="A34" s="68" t="s">
        <v>79</v>
      </c>
      <c r="B34" s="68"/>
      <c r="C34" s="68"/>
      <c r="D34" s="68"/>
      <c r="E34" s="68"/>
      <c r="F34" s="3">
        <f>F32+F33</f>
        <v>3322.7320000000022</v>
      </c>
    </row>
    <row r="35" ht="11.25" customHeight="1"/>
    <row r="37" spans="1:6" ht="15.75">
      <c r="A37" s="29" t="s">
        <v>25</v>
      </c>
      <c r="B37" s="29" t="s">
        <v>17</v>
      </c>
      <c r="C37" s="101" t="s">
        <v>36</v>
      </c>
      <c r="D37" s="102"/>
      <c r="E37" s="103"/>
      <c r="F37" s="29" t="s">
        <v>37</v>
      </c>
    </row>
    <row r="38" spans="1:6" s="34" customFormat="1" ht="15.75">
      <c r="A38" s="33"/>
      <c r="B38" s="35" t="s">
        <v>77</v>
      </c>
      <c r="C38" s="104" t="s">
        <v>76</v>
      </c>
      <c r="D38" s="105"/>
      <c r="E38" s="106"/>
      <c r="F38" s="36">
        <f>12*179</f>
        <v>2148</v>
      </c>
    </row>
    <row r="39" spans="1:6" ht="15.75">
      <c r="A39" s="4"/>
      <c r="B39" s="6"/>
      <c r="C39" s="107"/>
      <c r="D39" s="108"/>
      <c r="E39" s="109"/>
      <c r="F39" s="7"/>
    </row>
    <row r="40" spans="1:6" s="28" customFormat="1" ht="15.75">
      <c r="A40" s="91" t="s">
        <v>38</v>
      </c>
      <c r="B40" s="91"/>
      <c r="C40" s="91"/>
      <c r="D40" s="91"/>
      <c r="E40" s="91"/>
      <c r="F40" s="30">
        <f>SUM(F38:F39)</f>
        <v>2148</v>
      </c>
    </row>
  </sheetData>
  <sheetProtection selectLockedCells="1" selectUnlockedCells="1"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39</v>
      </c>
      <c r="B1" s="92"/>
      <c r="C1" s="92"/>
      <c r="D1" s="92"/>
      <c r="E1" s="92"/>
      <c r="F1" s="92"/>
      <c r="G1" s="8"/>
    </row>
    <row r="2" spans="1:8" ht="15.75">
      <c r="A2" s="92" t="s">
        <v>59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303.9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'2014'!B28</f>
        <v>-14471.24</v>
      </c>
      <c r="E7" s="9" t="s">
        <v>23</v>
      </c>
      <c r="F7" s="9"/>
    </row>
    <row r="8" spans="1:6" ht="15.75">
      <c r="A8" s="9" t="s">
        <v>22</v>
      </c>
      <c r="C8" s="12"/>
      <c r="D8" s="14">
        <f>C16</f>
        <v>-2617.96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61">
        <v>-1862.9</v>
      </c>
      <c r="D11" s="59">
        <v>22354.8</v>
      </c>
      <c r="E11" s="59">
        <v>21521.12</v>
      </c>
      <c r="F11" s="59">
        <f>C11-D11+E11</f>
        <v>-2696.5800000000017</v>
      </c>
      <c r="G11" s="16" t="s">
        <v>42</v>
      </c>
      <c r="H11" s="16">
        <v>5.06</v>
      </c>
      <c r="I11" s="69">
        <f>H11*12*H20</f>
        <v>18452.807999999997</v>
      </c>
    </row>
    <row r="12" spans="1:9" s="20" customFormat="1" ht="15.75">
      <c r="A12" s="4">
        <v>2</v>
      </c>
      <c r="B12" s="18" t="s">
        <v>3</v>
      </c>
      <c r="C12" s="61">
        <v>-316.06</v>
      </c>
      <c r="D12" s="59">
        <v>3792.72</v>
      </c>
      <c r="E12" s="59">
        <v>3651.28</v>
      </c>
      <c r="F12" s="59">
        <f>C12-D12+E12</f>
        <v>-457.49999999999955</v>
      </c>
      <c r="G12" s="16" t="s">
        <v>43</v>
      </c>
      <c r="H12" s="16">
        <v>3</v>
      </c>
      <c r="I12" s="70">
        <f>H12*12*H20</f>
        <v>10940.4</v>
      </c>
    </row>
    <row r="13" spans="1:9" s="20" customFormat="1" ht="31.5">
      <c r="A13" s="4">
        <v>2</v>
      </c>
      <c r="B13" s="18" t="s">
        <v>46</v>
      </c>
      <c r="C13" s="61">
        <v>-154.98</v>
      </c>
      <c r="D13" s="59">
        <v>1859.76</v>
      </c>
      <c r="E13" s="59">
        <v>1790.4</v>
      </c>
      <c r="F13" s="59">
        <f>C13-D13+E13</f>
        <v>-224.33999999999992</v>
      </c>
      <c r="G13" s="16" t="s">
        <v>56</v>
      </c>
      <c r="H13" s="16">
        <v>0.6</v>
      </c>
      <c r="I13" s="70">
        <f>H13*12*H20</f>
        <v>2188.0799999999995</v>
      </c>
    </row>
    <row r="14" spans="1:8" s="20" customFormat="1" ht="30" customHeight="1">
      <c r="A14" s="4">
        <v>4</v>
      </c>
      <c r="B14" s="18" t="s">
        <v>47</v>
      </c>
      <c r="C14" s="61">
        <v>-79.02</v>
      </c>
      <c r="D14" s="59">
        <v>948.24</v>
      </c>
      <c r="E14" s="59">
        <v>912.88</v>
      </c>
      <c r="F14" s="59">
        <f>C14-D14+E14</f>
        <v>-114.38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-205</v>
      </c>
      <c r="D15" s="59">
        <v>940.79</v>
      </c>
      <c r="E15" s="59">
        <v>882.93</v>
      </c>
      <c r="F15" s="59">
        <f>C15-D15+E15</f>
        <v>-262.86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-2617.96</v>
      </c>
      <c r="D16" s="60">
        <f>SUM(D11:D15)</f>
        <v>29896.31</v>
      </c>
      <c r="E16" s="60">
        <f>SUM(E11:E15)</f>
        <v>28758.61</v>
      </c>
      <c r="F16" s="60">
        <f>SUM(F11:F15)</f>
        <v>-3755.660000000001</v>
      </c>
    </row>
    <row r="17" ht="11.25" customHeight="1"/>
    <row r="18" spans="1:6" ht="15.75">
      <c r="A18" s="92" t="s">
        <v>29</v>
      </c>
      <c r="B18" s="92"/>
      <c r="C18" s="92"/>
      <c r="D18" s="92"/>
      <c r="E18" s="92"/>
      <c r="F18" s="92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41</v>
      </c>
      <c r="B20" s="93" t="s">
        <v>6</v>
      </c>
      <c r="C20" s="93"/>
      <c r="D20" s="93"/>
      <c r="E20" s="93"/>
      <c r="F20" s="21" t="s">
        <v>18</v>
      </c>
      <c r="G20" s="22"/>
      <c r="H20" s="5">
        <f>D5</f>
        <v>303.9</v>
      </c>
    </row>
    <row r="21" spans="1:10" ht="18" customHeight="1">
      <c r="A21" s="23">
        <v>1</v>
      </c>
      <c r="B21" s="94" t="s">
        <v>8</v>
      </c>
      <c r="C21" s="94"/>
      <c r="D21" s="94"/>
      <c r="E21" s="94"/>
      <c r="F21" s="1">
        <f>I12</f>
        <v>10940.4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96" t="s">
        <v>47</v>
      </c>
      <c r="C22" s="96"/>
      <c r="D22" s="96"/>
      <c r="E22" s="96"/>
      <c r="F22" s="2">
        <f>D14</f>
        <v>948.24</v>
      </c>
      <c r="G22" s="24"/>
    </row>
    <row r="23" spans="1:7" ht="18" customHeight="1">
      <c r="A23" s="25">
        <v>3</v>
      </c>
      <c r="B23" s="96" t="s">
        <v>53</v>
      </c>
      <c r="C23" s="96"/>
      <c r="D23" s="96"/>
      <c r="E23" s="96"/>
      <c r="F23" s="2">
        <f>0.6*12*H20</f>
        <v>2188.0799999999995</v>
      </c>
      <c r="G23" s="24"/>
    </row>
    <row r="24" spans="1:7" ht="18" customHeight="1">
      <c r="A24" s="25">
        <v>4</v>
      </c>
      <c r="B24" s="96" t="s">
        <v>12</v>
      </c>
      <c r="C24" s="96"/>
      <c r="D24" s="96"/>
      <c r="E24" s="96"/>
      <c r="F24" s="2">
        <f>F25+F26+F27</f>
        <v>2148</v>
      </c>
      <c r="G24" s="24"/>
    </row>
    <row r="25" spans="1:7" ht="16.5" customHeight="1">
      <c r="A25" s="25" t="s">
        <v>13</v>
      </c>
      <c r="B25" s="96" t="s">
        <v>34</v>
      </c>
      <c r="C25" s="96"/>
      <c r="D25" s="96"/>
      <c r="E25" s="96"/>
      <c r="F25" s="3">
        <v>0</v>
      </c>
      <c r="G25" s="12"/>
    </row>
    <row r="26" spans="1:7" ht="16.5" customHeight="1">
      <c r="A26" s="25" t="s">
        <v>13</v>
      </c>
      <c r="B26" s="96" t="s">
        <v>81</v>
      </c>
      <c r="C26" s="96"/>
      <c r="D26" s="96"/>
      <c r="E26" s="96"/>
      <c r="F26" s="3">
        <f>F38</f>
        <v>2148</v>
      </c>
      <c r="G26" s="12"/>
    </row>
    <row r="27" spans="1:7" ht="16.5" customHeight="1">
      <c r="A27" s="25" t="s">
        <v>13</v>
      </c>
      <c r="B27" s="96" t="s">
        <v>35</v>
      </c>
      <c r="C27" s="96"/>
      <c r="D27" s="96"/>
      <c r="E27" s="96"/>
      <c r="F27" s="3">
        <v>0</v>
      </c>
      <c r="G27" s="12"/>
    </row>
    <row r="28" spans="1:7" ht="17.25" customHeight="1">
      <c r="A28" s="25">
        <v>5</v>
      </c>
      <c r="B28" s="98" t="s">
        <v>52</v>
      </c>
      <c r="C28" s="98"/>
      <c r="D28" s="98"/>
      <c r="E28" s="98"/>
      <c r="F28" s="3">
        <f>D15</f>
        <v>940.79</v>
      </c>
      <c r="G28" s="12"/>
    </row>
    <row r="29" spans="1:7" ht="17.25" customHeight="1">
      <c r="A29" s="25">
        <v>6</v>
      </c>
      <c r="B29" s="98" t="s">
        <v>55</v>
      </c>
      <c r="C29" s="98"/>
      <c r="D29" s="98"/>
      <c r="E29" s="98"/>
      <c r="F29" s="3">
        <f>D12+D13</f>
        <v>5652.48</v>
      </c>
      <c r="G29" s="12"/>
    </row>
    <row r="30" spans="1:7" s="28" customFormat="1" ht="21" customHeight="1">
      <c r="A30" s="26"/>
      <c r="B30" s="100" t="s">
        <v>14</v>
      </c>
      <c r="C30" s="100"/>
      <c r="D30" s="100"/>
      <c r="E30" s="100"/>
      <c r="F30" s="27">
        <f>F21+F22+F23+F24+F29+F28</f>
        <v>22817.989999999998</v>
      </c>
      <c r="G30" s="9"/>
    </row>
    <row r="32" spans="1:6" ht="18" customHeight="1">
      <c r="A32" s="67" t="s">
        <v>80</v>
      </c>
      <c r="B32" s="67"/>
      <c r="C32" s="67"/>
      <c r="D32" s="67"/>
      <c r="E32" s="67"/>
      <c r="F32" s="3">
        <f>D7+D16-F30</f>
        <v>-7392.919999999996</v>
      </c>
    </row>
    <row r="33" spans="1:6" ht="20.25" customHeight="1">
      <c r="A33" s="67" t="s">
        <v>78</v>
      </c>
      <c r="B33" s="67"/>
      <c r="C33" s="67"/>
      <c r="D33" s="67"/>
      <c r="E33" s="67"/>
      <c r="F33" s="3">
        <f>F16</f>
        <v>-3755.660000000001</v>
      </c>
    </row>
    <row r="34" spans="1:6" ht="18" customHeight="1">
      <c r="A34" s="68" t="s">
        <v>79</v>
      </c>
      <c r="B34" s="68"/>
      <c r="C34" s="68"/>
      <c r="D34" s="68"/>
      <c r="E34" s="68"/>
      <c r="F34" s="3">
        <f>F32+F33</f>
        <v>-11148.579999999998</v>
      </c>
    </row>
    <row r="35" ht="11.25" customHeight="1"/>
    <row r="37" spans="1:6" ht="15.75">
      <c r="A37" s="29" t="s">
        <v>25</v>
      </c>
      <c r="B37" s="29" t="s">
        <v>17</v>
      </c>
      <c r="C37" s="101" t="s">
        <v>36</v>
      </c>
      <c r="D37" s="102"/>
      <c r="E37" s="103"/>
      <c r="F37" s="29" t="s">
        <v>37</v>
      </c>
    </row>
    <row r="38" spans="1:6" s="34" customFormat="1" ht="15.75">
      <c r="A38" s="33"/>
      <c r="B38" s="35" t="s">
        <v>77</v>
      </c>
      <c r="C38" s="104" t="s">
        <v>76</v>
      </c>
      <c r="D38" s="105"/>
      <c r="E38" s="106"/>
      <c r="F38" s="36">
        <f>12*179</f>
        <v>2148</v>
      </c>
    </row>
    <row r="39" spans="1:6" ht="15.75">
      <c r="A39" s="4"/>
      <c r="B39" s="6"/>
      <c r="C39" s="107"/>
      <c r="D39" s="108"/>
      <c r="E39" s="109"/>
      <c r="F39" s="7"/>
    </row>
    <row r="40" spans="1:6" s="28" customFormat="1" ht="15.75">
      <c r="A40" s="91" t="s">
        <v>38</v>
      </c>
      <c r="B40" s="91"/>
      <c r="C40" s="91"/>
      <c r="D40" s="91"/>
      <c r="E40" s="91"/>
      <c r="F40" s="30">
        <f>SUM(F38:F39)</f>
        <v>2148</v>
      </c>
    </row>
  </sheetData>
  <sheetProtection selectLockedCells="1" selectUnlockedCells="1"/>
  <mergeCells count="18">
    <mergeCell ref="C39:E39"/>
    <mergeCell ref="A40:E40"/>
    <mergeCell ref="C37:E37"/>
    <mergeCell ref="C38:E38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2">
      <selection activeCell="B29" sqref="B29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13" t="s">
        <v>44</v>
      </c>
      <c r="B1" s="113"/>
      <c r="C1" s="113"/>
      <c r="D1" s="113"/>
      <c r="E1" s="113"/>
    </row>
    <row r="2" spans="1:5" ht="18.75">
      <c r="A2" s="113" t="s">
        <v>60</v>
      </c>
      <c r="B2" s="113"/>
      <c r="C2" s="113"/>
      <c r="D2" s="113"/>
      <c r="E2" s="113"/>
    </row>
    <row r="3" ht="18.75">
      <c r="A3" s="37"/>
    </row>
    <row r="4" ht="18.75">
      <c r="A4" s="38" t="s">
        <v>61</v>
      </c>
    </row>
    <row r="5" ht="18.75">
      <c r="A5" s="38" t="s">
        <v>62</v>
      </c>
    </row>
    <row r="6" ht="18.75">
      <c r="A6" s="38"/>
    </row>
    <row r="7" ht="16.5" thickBot="1">
      <c r="A7" s="39" t="s">
        <v>63</v>
      </c>
    </row>
    <row r="8" spans="1:5" ht="50.25" customHeight="1" thickBot="1">
      <c r="A8" s="40"/>
      <c r="B8" s="41" t="s">
        <v>45</v>
      </c>
      <c r="C8" s="41" t="s">
        <v>0</v>
      </c>
      <c r="D8" s="41" t="s">
        <v>1</v>
      </c>
      <c r="E8" s="41" t="s">
        <v>22</v>
      </c>
    </row>
    <row r="9" spans="1:5" ht="19.5" thickBot="1">
      <c r="A9" s="42" t="s">
        <v>2</v>
      </c>
      <c r="B9" s="43">
        <v>2279.74</v>
      </c>
      <c r="C9" s="43">
        <v>22354.8</v>
      </c>
      <c r="D9" s="43">
        <v>22771.64</v>
      </c>
      <c r="E9" s="43">
        <v>1862.9</v>
      </c>
    </row>
    <row r="10" spans="1:5" ht="19.5" thickBot="1">
      <c r="A10" s="42" t="s">
        <v>3</v>
      </c>
      <c r="B10" s="43">
        <v>386.78</v>
      </c>
      <c r="C10" s="43">
        <v>3792.72</v>
      </c>
      <c r="D10" s="43">
        <v>3863.44</v>
      </c>
      <c r="E10" s="43">
        <v>316.06</v>
      </c>
    </row>
    <row r="11" spans="1:5" ht="38.25" thickBot="1">
      <c r="A11" s="42" t="s">
        <v>46</v>
      </c>
      <c r="B11" s="43">
        <v>305.72</v>
      </c>
      <c r="C11" s="43">
        <v>1859.76</v>
      </c>
      <c r="D11" s="43">
        <v>2010.5</v>
      </c>
      <c r="E11" s="43">
        <v>154.98</v>
      </c>
    </row>
    <row r="12" spans="1:5" ht="19.5" customHeight="1" thickBot="1">
      <c r="A12" s="42" t="s">
        <v>47</v>
      </c>
      <c r="B12" s="43">
        <v>96.7</v>
      </c>
      <c r="C12" s="43">
        <v>948.24</v>
      </c>
      <c r="D12" s="43">
        <v>965.92</v>
      </c>
      <c r="E12" s="43">
        <v>79.02</v>
      </c>
    </row>
    <row r="13" spans="1:5" ht="38.25" thickBot="1">
      <c r="A13" s="42" t="s">
        <v>52</v>
      </c>
      <c r="B13" s="43">
        <v>32.72</v>
      </c>
      <c r="C13" s="43">
        <v>924.03</v>
      </c>
      <c r="D13" s="43">
        <v>751.75</v>
      </c>
      <c r="E13" s="43">
        <v>205</v>
      </c>
    </row>
    <row r="14" spans="1:5" ht="19.5" thickBot="1">
      <c r="A14" s="42" t="s">
        <v>4</v>
      </c>
      <c r="B14" s="44">
        <v>3101.66</v>
      </c>
      <c r="C14" s="44">
        <v>29879.55</v>
      </c>
      <c r="D14" s="44">
        <v>30363.25</v>
      </c>
      <c r="E14" s="44">
        <v>2617.96</v>
      </c>
    </row>
    <row r="15" ht="18.75">
      <c r="A15" s="45"/>
    </row>
    <row r="16" ht="19.5" thickBot="1">
      <c r="A16" s="45" t="s">
        <v>5</v>
      </c>
    </row>
    <row r="17" spans="1:3" ht="38.25" thickBot="1">
      <c r="A17" s="46" t="s">
        <v>48</v>
      </c>
      <c r="B17" s="41" t="s">
        <v>6</v>
      </c>
      <c r="C17" s="41" t="s">
        <v>18</v>
      </c>
    </row>
    <row r="18" spans="1:3" ht="19.5" thickBot="1">
      <c r="A18" s="47" t="s">
        <v>7</v>
      </c>
      <c r="B18" s="48" t="s">
        <v>3</v>
      </c>
      <c r="C18" s="43">
        <v>5652.48</v>
      </c>
    </row>
    <row r="19" spans="1:3" ht="19.5" thickBot="1">
      <c r="A19" s="47" t="s">
        <v>9</v>
      </c>
      <c r="B19" s="48" t="s">
        <v>47</v>
      </c>
      <c r="C19" s="43">
        <v>948.24</v>
      </c>
    </row>
    <row r="20" spans="1:3" ht="38.25" thickBot="1">
      <c r="A20" s="47" t="s">
        <v>10</v>
      </c>
      <c r="B20" s="48" t="s">
        <v>52</v>
      </c>
      <c r="C20" s="43">
        <v>924.03</v>
      </c>
    </row>
    <row r="21" spans="1:3" ht="19.5" thickBot="1">
      <c r="A21" s="47" t="s">
        <v>11</v>
      </c>
      <c r="B21" s="48" t="s">
        <v>53</v>
      </c>
      <c r="C21" s="43">
        <v>2188.08</v>
      </c>
    </row>
    <row r="22" spans="1:3" ht="19.5" thickBot="1">
      <c r="A22" s="47" t="s">
        <v>54</v>
      </c>
      <c r="B22" s="48" t="s">
        <v>8</v>
      </c>
      <c r="C22" s="43">
        <v>10940.4</v>
      </c>
    </row>
    <row r="23" spans="1:3" ht="38.25" thickBot="1">
      <c r="A23" s="47" t="s">
        <v>64</v>
      </c>
      <c r="B23" s="48" t="s">
        <v>12</v>
      </c>
      <c r="C23" s="43">
        <v>3342</v>
      </c>
    </row>
    <row r="24" spans="1:3" ht="19.5" thickBot="1">
      <c r="A24" s="47" t="s">
        <v>13</v>
      </c>
      <c r="B24" s="49" t="s">
        <v>65</v>
      </c>
      <c r="C24" s="43">
        <v>2148</v>
      </c>
    </row>
    <row r="25" spans="1:3" ht="38.25" thickBot="1">
      <c r="A25" s="47" t="s">
        <v>13</v>
      </c>
      <c r="B25" s="49" t="s">
        <v>66</v>
      </c>
      <c r="C25" s="43">
        <v>1194</v>
      </c>
    </row>
    <row r="26" spans="1:3" ht="38.25" thickBot="1">
      <c r="A26" s="42"/>
      <c r="B26" s="50" t="s">
        <v>49</v>
      </c>
      <c r="C26" s="44">
        <v>23995.23</v>
      </c>
    </row>
    <row r="27" ht="15.75" thickBot="1">
      <c r="A27" s="51"/>
    </row>
    <row r="28" spans="1:2" ht="57" thickBot="1">
      <c r="A28" s="62" t="s">
        <v>67</v>
      </c>
      <c r="B28" s="41">
        <v>-14471.24</v>
      </c>
    </row>
    <row r="29" spans="1:2" ht="57" thickBot="1">
      <c r="A29" s="42" t="s">
        <v>15</v>
      </c>
      <c r="B29" s="44">
        <v>2617.96</v>
      </c>
    </row>
    <row r="30" spans="1:2" ht="38.25" thickBot="1">
      <c r="A30" s="47" t="s">
        <v>16</v>
      </c>
      <c r="B30" s="44" t="s">
        <v>68</v>
      </c>
    </row>
    <row r="31" spans="1:2" ht="38.25" thickBot="1">
      <c r="A31" s="47" t="s">
        <v>50</v>
      </c>
      <c r="B31" s="44">
        <v>1862.9</v>
      </c>
    </row>
    <row r="32" ht="15">
      <c r="A32" s="51"/>
    </row>
    <row r="33" ht="15.75">
      <c r="A33" s="52" t="s">
        <v>58</v>
      </c>
    </row>
    <row r="34" ht="15.75">
      <c r="A34" s="53"/>
    </row>
    <row r="35" ht="15.75">
      <c r="A35" s="53"/>
    </row>
    <row r="36" ht="15.75">
      <c r="A36" s="53"/>
    </row>
    <row r="37" ht="15.75">
      <c r="A37" s="53"/>
    </row>
    <row r="38" ht="15.75">
      <c r="A38" s="53" t="s">
        <v>57</v>
      </c>
    </row>
    <row r="39" ht="16.5" thickBot="1">
      <c r="A39" s="53"/>
    </row>
    <row r="40" spans="1:5" ht="15.75" thickBot="1">
      <c r="A40" s="54" t="s">
        <v>17</v>
      </c>
      <c r="B40" s="110" t="s">
        <v>36</v>
      </c>
      <c r="C40" s="111"/>
      <c r="D40" s="112"/>
      <c r="E40" s="55" t="s">
        <v>51</v>
      </c>
    </row>
    <row r="41" spans="1:5" ht="15.75" thickBot="1">
      <c r="A41" s="64">
        <v>41698</v>
      </c>
      <c r="B41" s="110" t="s">
        <v>69</v>
      </c>
      <c r="C41" s="111"/>
      <c r="D41" s="112"/>
      <c r="E41" s="58">
        <v>179</v>
      </c>
    </row>
    <row r="42" spans="1:5" ht="15.75" thickBot="1">
      <c r="A42" s="56" t="s">
        <v>70</v>
      </c>
      <c r="B42" s="57" t="s">
        <v>69</v>
      </c>
      <c r="C42" s="65"/>
      <c r="D42" s="65"/>
      <c r="E42" s="58">
        <v>179</v>
      </c>
    </row>
    <row r="43" spans="1:5" ht="15.75" thickBot="1">
      <c r="A43" s="56" t="s">
        <v>71</v>
      </c>
      <c r="B43" s="57" t="s">
        <v>72</v>
      </c>
      <c r="C43" s="57"/>
      <c r="D43" s="57"/>
      <c r="E43" s="66">
        <v>817</v>
      </c>
    </row>
    <row r="44" spans="1:5" ht="15.75" thickBot="1">
      <c r="A44" s="56" t="s">
        <v>73</v>
      </c>
      <c r="B44" s="110" t="s">
        <v>69</v>
      </c>
      <c r="C44" s="111"/>
      <c r="D44" s="112"/>
      <c r="E44" s="58">
        <v>179</v>
      </c>
    </row>
    <row r="45" spans="1:5" ht="15.75" thickBot="1">
      <c r="A45" s="56" t="s">
        <v>74</v>
      </c>
      <c r="B45" s="114" t="s">
        <v>72</v>
      </c>
      <c r="C45" s="115"/>
      <c r="D45" s="116"/>
      <c r="E45" s="58">
        <v>377</v>
      </c>
    </row>
    <row r="46" spans="1:5" ht="15.75" thickBot="1">
      <c r="A46" s="56" t="s">
        <v>75</v>
      </c>
      <c r="B46" s="110" t="s">
        <v>69</v>
      </c>
      <c r="C46" s="111"/>
      <c r="D46" s="112"/>
      <c r="E46" s="58">
        <v>179</v>
      </c>
    </row>
    <row r="47" ht="15.75">
      <c r="A47" s="63"/>
    </row>
    <row r="48" ht="15.75">
      <c r="A48" s="52"/>
    </row>
  </sheetData>
  <sheetProtection/>
  <mergeCells count="7">
    <mergeCell ref="B46:D46"/>
    <mergeCell ref="A1:E1"/>
    <mergeCell ref="A2:E2"/>
    <mergeCell ref="B40:D40"/>
    <mergeCell ref="B41:D41"/>
    <mergeCell ref="B44:D44"/>
    <mergeCell ref="B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2017-09-14T07:26:33Z</cp:lastPrinted>
  <dcterms:created xsi:type="dcterms:W3CDTF">2015-10-12T10:40:12Z</dcterms:created>
  <dcterms:modified xsi:type="dcterms:W3CDTF">2018-03-27T07:56:53Z</dcterms:modified>
  <cp:category/>
  <cp:version/>
  <cp:contentType/>
  <cp:contentStatus/>
</cp:coreProperties>
</file>