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<sst xmlns="http://schemas.openxmlformats.org/spreadsheetml/2006/main" count="297" uniqueCount="115">
  <si>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</si>
  <si>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</si>
  <si>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</si>
  <si>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</si>
  <si>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</si>
  <si>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</si>
  <si>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</si>
  <si>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</si>
  <si>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</si>
  <si>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</si>
  <si>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</si>
  <si>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</si>
  <si>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</si>
  <si>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</si>
  <si>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</si>
  <si>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</si>
  <si>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</si>
  <si>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</si>
  <si>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</si>
  <si>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</si>
  <si>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</si>
  <si>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</si>
  <si>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</si>
  <si>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</si>
  <si>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</si>
  <si>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</si>
  <si>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</si>
  <si>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</si>
  <si>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</si>
  <si>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</si>
  <si>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</si>
  <si>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</si>
  <si>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</si>
  <si>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</si>
  <si>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</si>
  <si>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</si>
  <si>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</si>
  <si>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</si>
  <si>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</si>
  <si>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</si>
  <si>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</si>
  <si>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</si>
  <si>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</si>
  <si>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</si>
  <si>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</si>
  <si>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</si>
  <si>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</si>
  <si>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</si>
  <si>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</si>
  <si>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</si>
  <si>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</si>
  <si>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</si>
  <si>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</si>
  <si>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</si>
  <si>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</si>
  <si>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>Персонифицированный учет МКД (за 2014 год)</t>
  </si>
  <si>
    <t>Задолженность на 01.01.2014 г</t>
  </si>
  <si>
    <t>Сальдо на 01.01.2015г (по начислениям) (+)</t>
  </si>
  <si>
    <t>Задолженность населения на 31.12.2014г., в т.ч.</t>
  </si>
  <si>
    <t xml:space="preserve">     - за декабрь 2014 года</t>
  </si>
  <si>
    <t>Сумма работ</t>
  </si>
  <si>
    <t>Обслуживание ВДГО</t>
  </si>
  <si>
    <t>Выполненные работы</t>
  </si>
  <si>
    <t>Экономист ООО «УК Старый город»                                                                   Хромушина Т.В.</t>
  </si>
  <si>
    <t>осмотр эл/сетей</t>
  </si>
  <si>
    <t>Ул. Тельмана, д. 57</t>
  </si>
  <si>
    <t>Ул. Тельмана, д.57</t>
  </si>
  <si>
    <t>В управлении ООО «УК Старый Город» - с 01.06.2012 года</t>
  </si>
  <si>
    <t>Общая площадь квартир – 209,1 м.кв.</t>
  </si>
  <si>
    <t>Остаток на 01.01.2014 года – 15366,76 (+)</t>
  </si>
  <si>
    <t xml:space="preserve">снятие показаний                              </t>
  </si>
  <si>
    <t xml:space="preserve">Осмотр электрических сетей                      </t>
  </si>
  <si>
    <t xml:space="preserve">общестроительные работы                                    </t>
  </si>
  <si>
    <t>7.</t>
  </si>
  <si>
    <t>Осмотры</t>
  </si>
  <si>
    <t>9647,57</t>
  </si>
  <si>
    <t>снятие показаний приборов</t>
  </si>
  <si>
    <t>31,03,2014</t>
  </si>
  <si>
    <t>05,05,2014</t>
  </si>
  <si>
    <t>разборка покрытий и оснований цементно-бетонных конструкций</t>
  </si>
  <si>
    <t>30,06,2014</t>
  </si>
  <si>
    <t>28,08,2014</t>
  </si>
  <si>
    <t>частичный ремонт фасада</t>
  </si>
  <si>
    <t>осмотр э/сетей, смена ламп</t>
  </si>
  <si>
    <t>ежемесячно</t>
  </si>
  <si>
    <t>снятие показаний прибора учета электроэнергии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</si>
  <si>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</si>
  <si>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</si>
  <si>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</si>
  <si>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</si>
  <si>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</si>
  <si>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</si>
  <si>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</si>
  <si>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</si>
  <si>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</si>
  <si>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</si>
  <si>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</si>
  <si>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Покос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</si>
  <si>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</si>
  <si>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</si>
  <si>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</si>
  <si>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</si>
  <si>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</si>
  <si>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</si>
  <si>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31.12.2017г.</t>
  </si>
  <si>
    <t>кгм</t>
  </si>
  <si>
    <t>дворника нет, поэтому покос не входит</t>
  </si>
  <si>
    <t>ежемесячно с 01.01.2017 по 31.07.2017</t>
  </si>
  <si>
    <t>снятие показаний общедомового прибора учета э/э</t>
  </si>
  <si>
    <t>Снятие показаний с приборов учета электроэнергии</t>
  </si>
  <si>
    <t>Аварийные работы. Нет света</t>
  </si>
  <si>
    <t>Хол.вода на соид</t>
  </si>
  <si>
    <t>Водоотведение на соид</t>
  </si>
  <si>
    <t>Электроэнергия на соид</t>
  </si>
  <si>
    <t xml:space="preserve">Аварийные работы.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</si>
</sst>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3" xfId="0" applyFont="1" applyBorder="1" applyAlignment="1">
      <alignment horizontal="right" vertical="center"/>
    </xf>
    <xf numFmtId="0" fontId="45" fillId="0" borderId="2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14" fontId="45" fillId="0" borderId="24" xfId="0" applyNumberFormat="1" applyFont="1" applyBorder="1" applyAlignment="1">
      <alignment vertical="center"/>
    </xf>
    <xf numFmtId="0" fontId="45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33" borderId="0" xfId="0" applyFont="1" applyFill="1" applyAlignment="1">
      <alignment vertical="center"/>
    </xf>
    <xf numFmtId="4" fontId="1" fillId="0" borderId="2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8" fillId="33" borderId="30" xfId="0" applyFont="1" applyFill="1" applyBorder="1" applyAlignment="1">
      <alignment horizontal="left" vertical="center"/>
    </xf>
    <xf numFmtId="0" fontId="48" fillId="33" borderId="31" xfId="0" applyFont="1" applyFill="1" applyBorder="1" applyAlignment="1">
      <alignment horizontal="left" vertical="center"/>
    </xf>
    <xf numFmtId="0" fontId="48" fillId="33" borderId="32" xfId="0" applyFont="1" applyFill="1" applyBorder="1" applyAlignment="1">
      <alignment horizontal="left" vertical="center"/>
    </xf>
    <xf numFmtId="0" fontId="48" fillId="38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5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03" t="s">
        <v>98</v>
      </c>
      <c r="B1" s="103"/>
      <c r="C1" s="103"/>
      <c r="D1" s="103"/>
      <c r="E1" s="103"/>
      <c r="F1" s="103"/>
      <c r="G1" s="79"/>
    </row>
    <row r="2" spans="1:8" ht="15.75">
      <c r="A2" s="103" t="s">
        <v>65</v>
      </c>
      <c r="B2" s="103"/>
      <c r="C2" s="103"/>
      <c r="D2" s="103"/>
      <c r="E2" s="103"/>
      <c r="F2" s="103"/>
      <c r="G2" s="13"/>
      <c r="H2" s="14"/>
    </row>
    <row r="3" ht="9" customHeight="1"/>
    <row r="4" spans="1:6" ht="15.75" hidden="1" outlineLevel="1">
      <c r="A4" s="16" t="s">
        <v>67</v>
      </c>
      <c r="C4" s="16"/>
      <c r="D4" s="16"/>
      <c r="E4" s="16"/>
      <c r="F4" s="16"/>
    </row>
    <row r="5" spans="1:6" ht="15.75" hidden="1" outlineLevel="1">
      <c r="A5" s="16" t="s">
        <v>18</v>
      </c>
      <c r="C5" s="16"/>
      <c r="D5" s="16">
        <v>209.1</v>
      </c>
      <c r="E5" s="16" t="s">
        <v>19</v>
      </c>
      <c r="F5" s="16"/>
    </row>
    <row r="6" spans="4:9" ht="9" customHeight="1" collapsed="1">
      <c r="D6" s="16"/>
      <c r="I6" s="36"/>
    </row>
    <row r="7" spans="1:6" ht="15.75">
      <c r="A7" s="13" t="s">
        <v>99</v>
      </c>
      <c r="C7" s="13"/>
      <c r="D7" s="17">
        <f>'2016'!F32</f>
        <v>43905.412000000004</v>
      </c>
      <c r="E7" s="13" t="s">
        <v>21</v>
      </c>
      <c r="F7" s="13"/>
    </row>
    <row r="8" spans="1:6" ht="15.75">
      <c r="A8" s="13" t="s">
        <v>100</v>
      </c>
      <c r="C8" s="16"/>
      <c r="D8" s="18">
        <f>C19</f>
        <v>-20305.069999999992</v>
      </c>
      <c r="E8" s="16" t="s">
        <v>23</v>
      </c>
      <c r="F8" s="16"/>
    </row>
    <row r="9" spans="2:6" ht="15.75">
      <c r="B9" s="16"/>
      <c r="C9" s="16"/>
      <c r="D9" s="16"/>
      <c r="E9" s="16"/>
      <c r="F9" s="19" t="s">
        <v>24</v>
      </c>
    </row>
    <row r="10" spans="1:6" s="15" customFormat="1" ht="28.5" customHeight="1">
      <c r="A10" s="7" t="s">
        <v>25</v>
      </c>
      <c r="B10" s="20" t="s">
        <v>26</v>
      </c>
      <c r="C10" s="21" t="s">
        <v>101</v>
      </c>
      <c r="D10" s="21" t="s">
        <v>0</v>
      </c>
      <c r="E10" s="21" t="s">
        <v>28</v>
      </c>
      <c r="F10" s="21" t="s">
        <v>102</v>
      </c>
    </row>
    <row r="11" spans="1:9" s="24" customFormat="1" ht="30" customHeight="1">
      <c r="A11" s="7">
        <v>1</v>
      </c>
      <c r="B11" s="22" t="s">
        <v>2</v>
      </c>
      <c r="C11" s="53">
        <v>-14561.169999999995</v>
      </c>
      <c r="D11" s="51">
        <v>26221.21</v>
      </c>
      <c r="E11" s="51">
        <v>24839.2</v>
      </c>
      <c r="F11" s="51">
        <f>C11-D11+E11</f>
        <v>-15943.17999999999</v>
      </c>
      <c r="G11" s="20" t="s">
        <v>43</v>
      </c>
      <c r="H11" s="20">
        <v>10.45</v>
      </c>
      <c r="I11" s="75">
        <f>H11*12*H23</f>
        <v>26221.139999999996</v>
      </c>
    </row>
    <row r="12" spans="1:9" s="24" customFormat="1" ht="15.75">
      <c r="A12" s="7">
        <v>2</v>
      </c>
      <c r="B12" s="22" t="s">
        <v>3</v>
      </c>
      <c r="C12" s="53">
        <v>-1449.12</v>
      </c>
      <c r="D12" s="51">
        <v>2609.52</v>
      </c>
      <c r="E12" s="51">
        <v>2471.98</v>
      </c>
      <c r="F12" s="51">
        <f>C12-D12+E12</f>
        <v>-1586.6599999999999</v>
      </c>
      <c r="G12" s="20" t="s">
        <v>44</v>
      </c>
      <c r="H12" s="20">
        <v>3.2</v>
      </c>
      <c r="I12" s="76">
        <f>H12*12*H23</f>
        <v>8029.440000000001</v>
      </c>
    </row>
    <row r="13" spans="1:9" s="24" customFormat="1" ht="29.25" customHeight="1">
      <c r="A13" s="7">
        <v>3</v>
      </c>
      <c r="B13" s="22" t="s">
        <v>45</v>
      </c>
      <c r="C13" s="53">
        <v>-691.8499999999999</v>
      </c>
      <c r="D13" s="51">
        <v>1279.8</v>
      </c>
      <c r="E13" s="51">
        <v>1212.36</v>
      </c>
      <c r="F13" s="51">
        <f>C13-D13+E13</f>
        <v>-759.29</v>
      </c>
      <c r="G13" s="20" t="s">
        <v>105</v>
      </c>
      <c r="H13" s="20">
        <v>0.57</v>
      </c>
      <c r="I13" s="76">
        <f>H13*12*H23</f>
        <v>1430.244</v>
      </c>
    </row>
    <row r="14" spans="1:8" s="24" customFormat="1" ht="30" customHeight="1">
      <c r="A14" s="7">
        <v>4</v>
      </c>
      <c r="B14" s="22" t="s">
        <v>46</v>
      </c>
      <c r="C14" s="53">
        <v>-362.1600000000001</v>
      </c>
      <c r="D14" s="51">
        <v>934.62</v>
      </c>
      <c r="E14" s="51">
        <v>785</v>
      </c>
      <c r="F14" s="51">
        <f>C14-D14+E14</f>
        <v>-511.7800000000002</v>
      </c>
      <c r="G14" s="23" t="s">
        <v>54</v>
      </c>
      <c r="H14" s="23">
        <v>1.7</v>
      </c>
    </row>
    <row r="15" spans="1:8" s="24" customFormat="1" ht="30" customHeight="1">
      <c r="A15" s="7">
        <v>5</v>
      </c>
      <c r="B15" s="22" t="s">
        <v>49</v>
      </c>
      <c r="C15" s="53">
        <v>-3240.7700000000004</v>
      </c>
      <c r="D15" s="51">
        <v>185.71</v>
      </c>
      <c r="E15" s="51">
        <v>1255.44</v>
      </c>
      <c r="F15" s="51">
        <f>C15-D15+E15</f>
        <v>-2171.0400000000004</v>
      </c>
      <c r="G15" s="23"/>
      <c r="H15" s="23"/>
    </row>
    <row r="16" spans="1:8" s="24" customFormat="1" ht="30" customHeight="1">
      <c r="A16" s="7">
        <v>6</v>
      </c>
      <c r="B16" s="22" t="s">
        <v>111</v>
      </c>
      <c r="C16" s="112">
        <v>0</v>
      </c>
      <c r="D16" s="52">
        <f>166.95+55.65</f>
        <v>222.6</v>
      </c>
      <c r="E16" s="52">
        <v>181.06</v>
      </c>
      <c r="F16" s="51">
        <f>C16-D16+E16</f>
        <v>-41.53999999999999</v>
      </c>
      <c r="G16" s="23"/>
      <c r="H16" s="23"/>
    </row>
    <row r="17" spans="1:8" s="24" customFormat="1" ht="30" customHeight="1">
      <c r="A17" s="7">
        <v>7</v>
      </c>
      <c r="B17" s="22" t="s">
        <v>112</v>
      </c>
      <c r="C17" s="112">
        <v>0</v>
      </c>
      <c r="D17" s="52">
        <v>119.76</v>
      </c>
      <c r="E17" s="52">
        <v>93.03</v>
      </c>
      <c r="F17" s="51">
        <f>C17-D17+E17</f>
        <v>-26.730000000000004</v>
      </c>
      <c r="G17" s="23"/>
      <c r="H17" s="23"/>
    </row>
    <row r="18" spans="1:8" s="24" customFormat="1" ht="30" customHeight="1">
      <c r="A18" s="7">
        <v>8</v>
      </c>
      <c r="B18" s="22" t="s">
        <v>113</v>
      </c>
      <c r="C18" s="112">
        <v>0</v>
      </c>
      <c r="D18" s="52">
        <f>4805.37-1155.9+1867.77</f>
        <v>5517.24</v>
      </c>
      <c r="E18" s="52">
        <v>4443.32</v>
      </c>
      <c r="F18" s="51">
        <f>C18-D18+E18</f>
        <v>-1073.92</v>
      </c>
      <c r="G18" s="23"/>
      <c r="H18" s="23"/>
    </row>
    <row r="19" spans="1:8" ht="19.5" customHeight="1">
      <c r="A19" s="7"/>
      <c r="B19" s="22" t="s">
        <v>4</v>
      </c>
      <c r="C19" s="52">
        <f>SUM(C11:C18)</f>
        <v>-20305.069999999992</v>
      </c>
      <c r="D19" s="52">
        <f>SUM(D11:D18)</f>
        <v>37090.45999999999</v>
      </c>
      <c r="E19" s="52">
        <f>SUM(E11:E18)</f>
        <v>35281.39</v>
      </c>
      <c r="F19" s="52">
        <f>SUM(F11:F18)</f>
        <v>-22114.139999999992</v>
      </c>
      <c r="H19" s="111" t="s">
        <v>106</v>
      </c>
    </row>
    <row r="20" ht="11.25" customHeight="1"/>
    <row r="21" spans="1:6" ht="15.75">
      <c r="A21" s="103" t="s">
        <v>29</v>
      </c>
      <c r="B21" s="103"/>
      <c r="C21" s="103"/>
      <c r="D21" s="103"/>
      <c r="E21" s="103"/>
      <c r="F21" s="103"/>
    </row>
    <row r="22" spans="1:8" ht="6" customHeight="1">
      <c r="A22" s="79"/>
      <c r="B22" s="79"/>
      <c r="C22" s="79"/>
      <c r="D22" s="79"/>
      <c r="E22" s="79"/>
      <c r="F22" s="79"/>
      <c r="H22" s="8" t="s">
        <v>30</v>
      </c>
    </row>
    <row r="23" spans="1:8" ht="33" customHeight="1">
      <c r="A23" s="21" t="s">
        <v>42</v>
      </c>
      <c r="B23" s="104" t="s">
        <v>6</v>
      </c>
      <c r="C23" s="104"/>
      <c r="D23" s="104"/>
      <c r="E23" s="104"/>
      <c r="F23" s="25" t="s">
        <v>17</v>
      </c>
      <c r="G23" s="26"/>
      <c r="H23" s="8">
        <f>D5</f>
        <v>209.1</v>
      </c>
    </row>
    <row r="24" spans="1:10" ht="18" customHeight="1">
      <c r="A24" s="27">
        <v>1</v>
      </c>
      <c r="B24" s="105" t="s">
        <v>8</v>
      </c>
      <c r="C24" s="105"/>
      <c r="D24" s="105"/>
      <c r="E24" s="106"/>
      <c r="F24" s="9">
        <f>I12</f>
        <v>8029.440000000001</v>
      </c>
      <c r="G24" s="16"/>
      <c r="H24" s="8" t="s">
        <v>31</v>
      </c>
      <c r="I24" s="8" t="s">
        <v>32</v>
      </c>
      <c r="J24" s="8" t="s">
        <v>33</v>
      </c>
    </row>
    <row r="25" spans="1:7" ht="18" customHeight="1">
      <c r="A25" s="29">
        <v>2</v>
      </c>
      <c r="B25" s="101" t="s">
        <v>46</v>
      </c>
      <c r="C25" s="101"/>
      <c r="D25" s="101"/>
      <c r="E25" s="102"/>
      <c r="F25" s="9">
        <f>D14</f>
        <v>934.62</v>
      </c>
      <c r="G25" s="16"/>
    </row>
    <row r="26" spans="1:7" ht="28.5" customHeight="1">
      <c r="A26" s="29">
        <v>3</v>
      </c>
      <c r="B26" s="101" t="s">
        <v>86</v>
      </c>
      <c r="C26" s="101"/>
      <c r="D26" s="101"/>
      <c r="E26" s="102"/>
      <c r="F26" s="9">
        <f>I13</f>
        <v>1430.244</v>
      </c>
      <c r="G26" s="16"/>
    </row>
    <row r="27" spans="1:7" ht="18" customHeight="1">
      <c r="A27" s="29">
        <v>4</v>
      </c>
      <c r="B27" s="101" t="s">
        <v>12</v>
      </c>
      <c r="C27" s="101"/>
      <c r="D27" s="101"/>
      <c r="E27" s="102"/>
      <c r="F27" s="9">
        <f>F28+F29+F30</f>
        <v>2260</v>
      </c>
      <c r="G27" s="16"/>
    </row>
    <row r="28" spans="1:7" ht="16.5" customHeight="1">
      <c r="A28" s="29" t="s">
        <v>13</v>
      </c>
      <c r="B28" s="101" t="s">
        <v>114</v>
      </c>
      <c r="C28" s="101"/>
      <c r="D28" s="101"/>
      <c r="E28" s="102"/>
      <c r="F28" s="9">
        <f>F47</f>
        <v>690</v>
      </c>
      <c r="G28" s="16"/>
    </row>
    <row r="29" spans="1:7" ht="16.5" customHeight="1">
      <c r="A29" s="29" t="s">
        <v>13</v>
      </c>
      <c r="B29" s="101" t="s">
        <v>35</v>
      </c>
      <c r="C29" s="101"/>
      <c r="D29" s="101"/>
      <c r="E29" s="101"/>
      <c r="F29" s="82">
        <f>F44+F45+F46</f>
        <v>1570</v>
      </c>
      <c r="G29" s="16"/>
    </row>
    <row r="30" spans="1:7" ht="16.5" customHeight="1">
      <c r="A30" s="29" t="s">
        <v>13</v>
      </c>
      <c r="B30" s="101" t="s">
        <v>36</v>
      </c>
      <c r="C30" s="101"/>
      <c r="D30" s="101"/>
      <c r="E30" s="101"/>
      <c r="F30" s="6">
        <v>0</v>
      </c>
      <c r="G30" s="16"/>
    </row>
    <row r="31" spans="1:7" ht="17.25" customHeight="1">
      <c r="A31" s="29">
        <v>5</v>
      </c>
      <c r="B31" s="90" t="s">
        <v>49</v>
      </c>
      <c r="C31" s="90"/>
      <c r="D31" s="90"/>
      <c r="E31" s="90"/>
      <c r="F31" s="6">
        <f>D15</f>
        <v>185.71</v>
      </c>
      <c r="G31" s="16"/>
    </row>
    <row r="32" spans="1:7" ht="17.25" customHeight="1">
      <c r="A32" s="29">
        <v>6</v>
      </c>
      <c r="B32" s="90" t="s">
        <v>53</v>
      </c>
      <c r="C32" s="90"/>
      <c r="D32" s="90"/>
      <c r="E32" s="90"/>
      <c r="F32" s="6">
        <f>D12+D13</f>
        <v>3889.3199999999997</v>
      </c>
      <c r="G32" s="16"/>
    </row>
    <row r="33" spans="1:7" ht="17.25" customHeight="1">
      <c r="A33" s="29">
        <v>7</v>
      </c>
      <c r="B33" s="90" t="s">
        <v>111</v>
      </c>
      <c r="C33" s="90"/>
      <c r="D33" s="90"/>
      <c r="E33" s="90"/>
      <c r="F33" s="6">
        <f>D16</f>
        <v>222.6</v>
      </c>
      <c r="G33" s="16"/>
    </row>
    <row r="34" spans="1:7" ht="17.25" customHeight="1">
      <c r="A34" s="29">
        <v>8</v>
      </c>
      <c r="B34" s="90" t="s">
        <v>112</v>
      </c>
      <c r="C34" s="90"/>
      <c r="D34" s="90"/>
      <c r="E34" s="90"/>
      <c r="F34" s="6">
        <f>D17</f>
        <v>119.76</v>
      </c>
      <c r="G34" s="16"/>
    </row>
    <row r="35" spans="1:7" ht="17.25" customHeight="1">
      <c r="A35" s="29">
        <v>9</v>
      </c>
      <c r="B35" s="90" t="s">
        <v>113</v>
      </c>
      <c r="C35" s="90"/>
      <c r="D35" s="90"/>
      <c r="E35" s="90"/>
      <c r="F35" s="6">
        <f>D18</f>
        <v>5517.24</v>
      </c>
      <c r="G35" s="16"/>
    </row>
    <row r="36" spans="1:7" s="32" customFormat="1" ht="21" customHeight="1">
      <c r="A36" s="30"/>
      <c r="B36" s="91" t="s">
        <v>14</v>
      </c>
      <c r="C36" s="91"/>
      <c r="D36" s="91"/>
      <c r="E36" s="91"/>
      <c r="F36" s="31">
        <f>F24+F25+F26+F27+F32+F31+F33+F34+F35</f>
        <v>22588.934</v>
      </c>
      <c r="G36" s="13"/>
    </row>
    <row r="38" spans="1:6" ht="18" customHeight="1">
      <c r="A38" s="73" t="s">
        <v>103</v>
      </c>
      <c r="B38" s="73"/>
      <c r="C38" s="73"/>
      <c r="D38" s="73"/>
      <c r="E38" s="73"/>
      <c r="F38" s="6">
        <f>D7+D19-F36</f>
        <v>58406.938</v>
      </c>
    </row>
    <row r="39" spans="1:6" ht="20.25" customHeight="1">
      <c r="A39" s="73" t="s">
        <v>104</v>
      </c>
      <c r="B39" s="73"/>
      <c r="C39" s="73"/>
      <c r="D39" s="73"/>
      <c r="E39" s="73"/>
      <c r="F39" s="6">
        <f>F19</f>
        <v>-22114.139999999992</v>
      </c>
    </row>
    <row r="40" spans="1:6" ht="18" customHeight="1">
      <c r="A40" s="74" t="s">
        <v>88</v>
      </c>
      <c r="B40" s="74"/>
      <c r="C40" s="74"/>
      <c r="D40" s="74"/>
      <c r="E40" s="74"/>
      <c r="F40" s="6">
        <f>F38+F39</f>
        <v>36292.79800000001</v>
      </c>
    </row>
    <row r="41" ht="11.25" customHeight="1"/>
    <row r="42" ht="0.75" customHeight="1"/>
    <row r="43" spans="1:6" ht="15.75">
      <c r="A43" s="113" t="s">
        <v>25</v>
      </c>
      <c r="B43" s="113" t="s">
        <v>16</v>
      </c>
      <c r="C43" s="114" t="s">
        <v>37</v>
      </c>
      <c r="D43" s="115"/>
      <c r="E43" s="116"/>
      <c r="F43" s="113" t="s">
        <v>38</v>
      </c>
    </row>
    <row r="44" spans="1:6" s="72" customFormat="1" ht="30" customHeight="1">
      <c r="A44" s="113"/>
      <c r="B44" s="117" t="s">
        <v>107</v>
      </c>
      <c r="C44" s="118" t="s">
        <v>108</v>
      </c>
      <c r="D44" s="119"/>
      <c r="E44" s="120"/>
      <c r="F44" s="121">
        <f>170*7</f>
        <v>1190</v>
      </c>
    </row>
    <row r="45" spans="1:6" ht="15.75">
      <c r="A45" s="113"/>
      <c r="B45" s="122">
        <v>43069</v>
      </c>
      <c r="C45" s="118" t="s">
        <v>109</v>
      </c>
      <c r="D45" s="119"/>
      <c r="E45" s="120"/>
      <c r="F45" s="121">
        <v>190</v>
      </c>
    </row>
    <row r="46" spans="1:6" ht="15.75">
      <c r="A46" s="113"/>
      <c r="B46" s="122">
        <v>43098</v>
      </c>
      <c r="C46" s="118" t="s">
        <v>109</v>
      </c>
      <c r="D46" s="119"/>
      <c r="E46" s="120"/>
      <c r="F46" s="121">
        <v>190</v>
      </c>
    </row>
    <row r="47" spans="1:6" ht="15" customHeight="1">
      <c r="A47" s="113"/>
      <c r="B47" s="122">
        <v>42786</v>
      </c>
      <c r="C47" s="131" t="s">
        <v>110</v>
      </c>
      <c r="D47" s="132"/>
      <c r="E47" s="133"/>
      <c r="F47" s="134">
        <v>690</v>
      </c>
    </row>
    <row r="48" spans="1:6" ht="15.75">
      <c r="A48" s="113"/>
      <c r="B48" s="113"/>
      <c r="C48" s="123"/>
      <c r="D48" s="124"/>
      <c r="E48" s="125"/>
      <c r="F48" s="113"/>
    </row>
    <row r="49" spans="1:6" s="32" customFormat="1" ht="15.75">
      <c r="A49" s="113"/>
      <c r="B49" s="113"/>
      <c r="C49" s="123"/>
      <c r="D49" s="124"/>
      <c r="E49" s="125"/>
      <c r="F49" s="113"/>
    </row>
    <row r="50" spans="1:6" ht="15.75">
      <c r="A50" s="126" t="s">
        <v>39</v>
      </c>
      <c r="B50" s="126"/>
      <c r="C50" s="126"/>
      <c r="D50" s="126"/>
      <c r="E50" s="126"/>
      <c r="F50" s="127">
        <f>SUM(F44:F49)</f>
        <v>2260</v>
      </c>
    </row>
    <row r="51" spans="1:6" ht="15.75">
      <c r="A51" s="128"/>
      <c r="B51" s="129"/>
      <c r="C51" s="128"/>
      <c r="D51" s="128"/>
      <c r="E51" s="128"/>
      <c r="F51" s="130"/>
    </row>
    <row r="52" spans="1:6" ht="15.75">
      <c r="A52" s="128"/>
      <c r="B52" s="129"/>
      <c r="C52" s="128"/>
      <c r="D52" s="128"/>
      <c r="E52" s="128"/>
      <c r="F52" s="130"/>
    </row>
    <row r="53" spans="1:6" ht="15.75">
      <c r="A53" s="135"/>
      <c r="B53" s="129"/>
      <c r="C53" s="135"/>
      <c r="D53" s="135"/>
      <c r="E53" s="135"/>
      <c r="F53" s="130"/>
    </row>
  </sheetData>
  <sheetProtection/>
  <mergeCells count="23">
    <mergeCell ref="A50:E50"/>
    <mergeCell ref="C47:E47"/>
    <mergeCell ref="B33:E33"/>
    <mergeCell ref="B34:E34"/>
    <mergeCell ref="B35:E35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6:E36"/>
    <mergeCell ref="C43:E43"/>
    <mergeCell ref="C44:E44"/>
    <mergeCell ref="C45:E45"/>
    <mergeCell ref="C46:E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4">
      <selection activeCell="I15" sqref="I15"/>
    </sheetView>
  </sheetViews>
  <sheetFormatPr defaultColWidth="9.140625" defaultRowHeight="12.75" outlineLevelRow="1"/>
  <cols>
    <col min="1" max="1" width="4.421875" style="15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03" t="s">
        <v>90</v>
      </c>
      <c r="B1" s="103"/>
      <c r="C1" s="103"/>
      <c r="D1" s="103"/>
      <c r="E1" s="103"/>
      <c r="F1" s="103"/>
      <c r="G1" s="78"/>
    </row>
    <row r="2" spans="1:8" ht="15.75">
      <c r="A2" s="103" t="s">
        <v>65</v>
      </c>
      <c r="B2" s="103"/>
      <c r="C2" s="103"/>
      <c r="D2" s="103"/>
      <c r="E2" s="103"/>
      <c r="F2" s="103"/>
      <c r="G2" s="13"/>
      <c r="H2" s="14"/>
    </row>
    <row r="3" ht="9" customHeight="1"/>
    <row r="4" spans="1:6" ht="15.75" hidden="1" outlineLevel="1">
      <c r="A4" s="16" t="s">
        <v>67</v>
      </c>
      <c r="C4" s="16"/>
      <c r="D4" s="16"/>
      <c r="E4" s="16"/>
      <c r="F4" s="16"/>
    </row>
    <row r="5" spans="1:6" ht="15.75" hidden="1" outlineLevel="1">
      <c r="A5" s="16" t="s">
        <v>18</v>
      </c>
      <c r="C5" s="16"/>
      <c r="D5" s="16">
        <v>209.1</v>
      </c>
      <c r="E5" s="16" t="s">
        <v>19</v>
      </c>
      <c r="F5" s="16"/>
    </row>
    <row r="6" spans="4:9" ht="9" customHeight="1" collapsed="1">
      <c r="D6" s="16"/>
      <c r="I6" s="36"/>
    </row>
    <row r="7" spans="1:6" ht="15.75">
      <c r="A7" s="13" t="s">
        <v>91</v>
      </c>
      <c r="C7" s="13"/>
      <c r="D7" s="17">
        <f>'2015'!F32</f>
        <v>29509.886000000002</v>
      </c>
      <c r="E7" s="13" t="s">
        <v>21</v>
      </c>
      <c r="F7" s="13"/>
    </row>
    <row r="8" spans="1:6" ht="15.75">
      <c r="A8" s="13" t="s">
        <v>92</v>
      </c>
      <c r="C8" s="16"/>
      <c r="D8" s="18">
        <f>C16</f>
        <v>-14419.3</v>
      </c>
      <c r="E8" s="16" t="s">
        <v>23</v>
      </c>
      <c r="F8" s="16"/>
    </row>
    <row r="9" spans="2:6" ht="15.75">
      <c r="B9" s="16"/>
      <c r="C9" s="16"/>
      <c r="D9" s="16"/>
      <c r="E9" s="16"/>
      <c r="F9" s="19" t="s">
        <v>24</v>
      </c>
    </row>
    <row r="10" spans="1:6" s="15" customFormat="1" ht="28.5" customHeight="1">
      <c r="A10" s="7" t="s">
        <v>25</v>
      </c>
      <c r="B10" s="20" t="s">
        <v>26</v>
      </c>
      <c r="C10" s="21" t="s">
        <v>93</v>
      </c>
      <c r="D10" s="21" t="s">
        <v>0</v>
      </c>
      <c r="E10" s="21" t="s">
        <v>28</v>
      </c>
      <c r="F10" s="21" t="s">
        <v>94</v>
      </c>
    </row>
    <row r="11" spans="1:9" s="24" customFormat="1" ht="30" customHeight="1">
      <c r="A11" s="7">
        <v>1</v>
      </c>
      <c r="B11" s="22" t="s">
        <v>2</v>
      </c>
      <c r="C11" s="53">
        <v>-11029.579999999998</v>
      </c>
      <c r="D11" s="51">
        <v>26221.21</v>
      </c>
      <c r="E11" s="51">
        <v>22689.62</v>
      </c>
      <c r="F11" s="51">
        <f>C11-D11+E11</f>
        <v>-14561.169999999995</v>
      </c>
      <c r="G11" s="20" t="s">
        <v>43</v>
      </c>
      <c r="H11" s="20">
        <v>10.45</v>
      </c>
      <c r="I11" s="75">
        <f>H11*12*H20</f>
        <v>26221.139999999996</v>
      </c>
    </row>
    <row r="12" spans="1:9" s="24" customFormat="1" ht="15.75">
      <c r="A12" s="7">
        <v>2</v>
      </c>
      <c r="B12" s="22" t="s">
        <v>3</v>
      </c>
      <c r="C12" s="53">
        <v>-1097.6599999999999</v>
      </c>
      <c r="D12" s="51">
        <v>2609.52</v>
      </c>
      <c r="E12" s="51">
        <v>2258.06</v>
      </c>
      <c r="F12" s="51">
        <f>C12-D12+E12</f>
        <v>-1449.12</v>
      </c>
      <c r="G12" s="20" t="s">
        <v>44</v>
      </c>
      <c r="H12" s="20">
        <v>3.2</v>
      </c>
      <c r="I12" s="76">
        <f>H12*12*H20</f>
        <v>8029.440000000001</v>
      </c>
    </row>
    <row r="13" spans="1:9" s="24" customFormat="1" ht="29.25" customHeight="1">
      <c r="A13" s="7">
        <v>3</v>
      </c>
      <c r="B13" s="22" t="s">
        <v>45</v>
      </c>
      <c r="C13" s="53">
        <v>-519.49</v>
      </c>
      <c r="D13" s="51">
        <v>1279.8</v>
      </c>
      <c r="E13" s="51">
        <v>1107.44</v>
      </c>
      <c r="F13" s="51">
        <f>C13-D13+E13</f>
        <v>-691.8499999999999</v>
      </c>
      <c r="G13" s="20" t="s">
        <v>105</v>
      </c>
      <c r="H13" s="20">
        <v>0.57</v>
      </c>
      <c r="I13" s="76">
        <f>H13*12*H20</f>
        <v>1430.244</v>
      </c>
    </row>
    <row r="14" spans="1:8" s="24" customFormat="1" ht="30" customHeight="1">
      <c r="A14" s="7">
        <v>4</v>
      </c>
      <c r="B14" s="22" t="s">
        <v>46</v>
      </c>
      <c r="C14" s="53">
        <v>-274.32000000000005</v>
      </c>
      <c r="D14" s="51">
        <v>652.32</v>
      </c>
      <c r="E14" s="51">
        <v>564.48</v>
      </c>
      <c r="F14" s="51">
        <f>C14-D14+E14</f>
        <v>-362.1600000000001</v>
      </c>
      <c r="G14" s="23"/>
      <c r="H14" s="23"/>
    </row>
    <row r="15" spans="1:8" s="24" customFormat="1" ht="30" customHeight="1">
      <c r="A15" s="7">
        <v>5</v>
      </c>
      <c r="B15" s="22" t="s">
        <v>49</v>
      </c>
      <c r="C15" s="53">
        <v>-1498.250000000001</v>
      </c>
      <c r="D15" s="51">
        <v>7090.19</v>
      </c>
      <c r="E15" s="51">
        <v>5347.67</v>
      </c>
      <c r="F15" s="51">
        <f>C15-D15+E15</f>
        <v>-3240.7700000000004</v>
      </c>
      <c r="G15" s="23"/>
      <c r="H15" s="23"/>
    </row>
    <row r="16" spans="1:6" ht="19.5" customHeight="1">
      <c r="A16" s="7"/>
      <c r="B16" s="22" t="s">
        <v>4</v>
      </c>
      <c r="C16" s="52">
        <f>SUM(C11:C15)</f>
        <v>-14419.3</v>
      </c>
      <c r="D16" s="52">
        <f>SUM(D11:D15)</f>
        <v>37853.04</v>
      </c>
      <c r="E16" s="52">
        <f>SUM(E11:E15)</f>
        <v>31967.269999999997</v>
      </c>
      <c r="F16" s="52">
        <f>SUM(F11:F15)</f>
        <v>-20305.069999999992</v>
      </c>
    </row>
    <row r="17" ht="11.25" customHeight="1"/>
    <row r="18" spans="1:6" ht="15.75">
      <c r="A18" s="103" t="s">
        <v>29</v>
      </c>
      <c r="B18" s="103"/>
      <c r="C18" s="103"/>
      <c r="D18" s="103"/>
      <c r="E18" s="103"/>
      <c r="F18" s="103"/>
    </row>
    <row r="19" spans="1:8" ht="6" customHeight="1">
      <c r="A19" s="78"/>
      <c r="B19" s="78"/>
      <c r="C19" s="78"/>
      <c r="D19" s="78"/>
      <c r="E19" s="78"/>
      <c r="F19" s="78"/>
      <c r="H19" s="8" t="s">
        <v>30</v>
      </c>
    </row>
    <row r="20" spans="1:8" ht="33" customHeight="1">
      <c r="A20" s="21" t="s">
        <v>42</v>
      </c>
      <c r="B20" s="104" t="s">
        <v>6</v>
      </c>
      <c r="C20" s="104"/>
      <c r="D20" s="104"/>
      <c r="E20" s="104"/>
      <c r="F20" s="25" t="s">
        <v>17</v>
      </c>
      <c r="G20" s="26"/>
      <c r="H20" s="8">
        <f>D5</f>
        <v>209.1</v>
      </c>
    </row>
    <row r="21" spans="1:10" ht="18" customHeight="1">
      <c r="A21" s="27">
        <v>1</v>
      </c>
      <c r="B21" s="105" t="s">
        <v>8</v>
      </c>
      <c r="C21" s="105"/>
      <c r="D21" s="105"/>
      <c r="E21" s="106"/>
      <c r="F21" s="9">
        <f>I12</f>
        <v>8029.440000000001</v>
      </c>
      <c r="G21" s="16"/>
      <c r="H21" s="8" t="s">
        <v>31</v>
      </c>
      <c r="I21" s="8" t="s">
        <v>32</v>
      </c>
      <c r="J21" s="8" t="s">
        <v>33</v>
      </c>
    </row>
    <row r="22" spans="1:7" ht="18" customHeight="1">
      <c r="A22" s="29">
        <v>2</v>
      </c>
      <c r="B22" s="101" t="s">
        <v>46</v>
      </c>
      <c r="C22" s="101"/>
      <c r="D22" s="101"/>
      <c r="E22" s="102"/>
      <c r="F22" s="9">
        <f>D14</f>
        <v>652.32</v>
      </c>
      <c r="G22" s="16"/>
    </row>
    <row r="23" spans="1:7" ht="28.5" customHeight="1">
      <c r="A23" s="29">
        <v>3</v>
      </c>
      <c r="B23" s="101" t="s">
        <v>86</v>
      </c>
      <c r="C23" s="101"/>
      <c r="D23" s="101"/>
      <c r="E23" s="102"/>
      <c r="F23" s="9">
        <f>I13+F39</f>
        <v>1648.244</v>
      </c>
      <c r="G23" s="16"/>
    </row>
    <row r="24" spans="1:7" ht="18" customHeight="1">
      <c r="A24" s="29">
        <v>4</v>
      </c>
      <c r="B24" s="101" t="s">
        <v>12</v>
      </c>
      <c r="C24" s="101"/>
      <c r="D24" s="101"/>
      <c r="E24" s="102"/>
      <c r="F24" s="9">
        <f>F25+F26+F27</f>
        <v>2148</v>
      </c>
      <c r="G24" s="16"/>
    </row>
    <row r="25" spans="1:7" ht="16.5" customHeight="1">
      <c r="A25" s="29" t="s">
        <v>13</v>
      </c>
      <c r="B25" s="101" t="s">
        <v>34</v>
      </c>
      <c r="C25" s="101"/>
      <c r="D25" s="101"/>
      <c r="E25" s="102"/>
      <c r="F25" s="9">
        <v>0</v>
      </c>
      <c r="G25" s="16"/>
    </row>
    <row r="26" spans="1:7" ht="16.5" customHeight="1">
      <c r="A26" s="29" t="s">
        <v>13</v>
      </c>
      <c r="B26" s="101" t="s">
        <v>35</v>
      </c>
      <c r="C26" s="101"/>
      <c r="D26" s="101"/>
      <c r="E26" s="101"/>
      <c r="F26" s="82">
        <f>F38+F40</f>
        <v>2148</v>
      </c>
      <c r="G26" s="16"/>
    </row>
    <row r="27" spans="1:7" ht="16.5" customHeight="1">
      <c r="A27" s="29" t="s">
        <v>13</v>
      </c>
      <c r="B27" s="101" t="s">
        <v>36</v>
      </c>
      <c r="C27" s="101"/>
      <c r="D27" s="101"/>
      <c r="E27" s="101"/>
      <c r="F27" s="6">
        <v>0</v>
      </c>
      <c r="G27" s="16"/>
    </row>
    <row r="28" spans="1:7" ht="17.25" customHeight="1">
      <c r="A28" s="29">
        <v>5</v>
      </c>
      <c r="B28" s="90" t="s">
        <v>49</v>
      </c>
      <c r="C28" s="90"/>
      <c r="D28" s="90"/>
      <c r="E28" s="90"/>
      <c r="F28" s="6">
        <f>D15</f>
        <v>7090.19</v>
      </c>
      <c r="G28" s="16"/>
    </row>
    <row r="29" spans="1:7" ht="17.25" customHeight="1">
      <c r="A29" s="29">
        <v>6</v>
      </c>
      <c r="B29" s="90" t="s">
        <v>53</v>
      </c>
      <c r="C29" s="90"/>
      <c r="D29" s="90"/>
      <c r="E29" s="90"/>
      <c r="F29" s="6">
        <f>D12+D13</f>
        <v>3889.3199999999997</v>
      </c>
      <c r="G29" s="16"/>
    </row>
    <row r="30" spans="1:7" s="32" customFormat="1" ht="21" customHeight="1">
      <c r="A30" s="30"/>
      <c r="B30" s="91" t="s">
        <v>14</v>
      </c>
      <c r="C30" s="91"/>
      <c r="D30" s="91"/>
      <c r="E30" s="91"/>
      <c r="F30" s="31">
        <f>F21+F22+F23+F24+F29+F28</f>
        <v>23457.514000000003</v>
      </c>
      <c r="G30" s="13"/>
    </row>
    <row r="32" spans="1:6" ht="18" customHeight="1">
      <c r="A32" s="73" t="s">
        <v>95</v>
      </c>
      <c r="B32" s="73"/>
      <c r="C32" s="73"/>
      <c r="D32" s="73"/>
      <c r="E32" s="73"/>
      <c r="F32" s="6">
        <f>D7+D16-F30</f>
        <v>43905.412000000004</v>
      </c>
    </row>
    <row r="33" spans="1:6" ht="20.25" customHeight="1">
      <c r="A33" s="73" t="s">
        <v>96</v>
      </c>
      <c r="B33" s="73"/>
      <c r="C33" s="73"/>
      <c r="D33" s="73"/>
      <c r="E33" s="73"/>
      <c r="F33" s="6">
        <f>F16</f>
        <v>-20305.069999999992</v>
      </c>
    </row>
    <row r="34" spans="1:6" ht="18" customHeight="1">
      <c r="A34" s="74" t="s">
        <v>88</v>
      </c>
      <c r="B34" s="74"/>
      <c r="C34" s="74"/>
      <c r="D34" s="74"/>
      <c r="E34" s="74"/>
      <c r="F34" s="6">
        <f>F32+F33</f>
        <v>23600.34200000001</v>
      </c>
    </row>
    <row r="35" ht="11.25" customHeight="1"/>
    <row r="36" ht="0.75" customHeight="1"/>
    <row r="37" spans="1:6" ht="15.75">
      <c r="A37" s="33" t="s">
        <v>25</v>
      </c>
      <c r="B37" s="33" t="s">
        <v>16</v>
      </c>
      <c r="C37" s="92" t="s">
        <v>37</v>
      </c>
      <c r="D37" s="93"/>
      <c r="E37" s="94"/>
      <c r="F37" s="33" t="s">
        <v>38</v>
      </c>
    </row>
    <row r="38" spans="1:6" s="72" customFormat="1" ht="30" customHeight="1">
      <c r="A38" s="1"/>
      <c r="B38" s="3" t="s">
        <v>84</v>
      </c>
      <c r="C38" s="95" t="s">
        <v>85</v>
      </c>
      <c r="D38" s="96"/>
      <c r="E38" s="97"/>
      <c r="F38" s="2">
        <f>179*12</f>
        <v>2148</v>
      </c>
    </row>
    <row r="39" spans="1:6" ht="15.75">
      <c r="A39" s="1"/>
      <c r="B39" s="80">
        <v>42582</v>
      </c>
      <c r="C39" s="98" t="s">
        <v>97</v>
      </c>
      <c r="D39" s="99"/>
      <c r="E39" s="100"/>
      <c r="F39" s="81">
        <v>218</v>
      </c>
    </row>
    <row r="40" spans="1:6" ht="15.75">
      <c r="A40" s="1"/>
      <c r="B40" s="3"/>
      <c r="C40" s="95"/>
      <c r="D40" s="96"/>
      <c r="E40" s="97"/>
      <c r="F40" s="2"/>
    </row>
    <row r="41" spans="1:6" ht="15" customHeight="1">
      <c r="A41" s="7"/>
      <c r="B41" s="10"/>
      <c r="C41" s="83"/>
      <c r="D41" s="84"/>
      <c r="E41" s="85"/>
      <c r="F41" s="9"/>
    </row>
    <row r="42" spans="1:6" ht="15.75">
      <c r="A42" s="7"/>
      <c r="B42" s="10"/>
      <c r="C42" s="86"/>
      <c r="D42" s="87"/>
      <c r="E42" s="88"/>
      <c r="F42" s="11"/>
    </row>
    <row r="43" spans="1:6" s="32" customFormat="1" ht="15.75">
      <c r="A43" s="89" t="s">
        <v>39</v>
      </c>
      <c r="B43" s="89"/>
      <c r="C43" s="89"/>
      <c r="D43" s="89"/>
      <c r="E43" s="89"/>
      <c r="F43" s="34">
        <f>SUM(F38:F42)</f>
        <v>2366</v>
      </c>
    </row>
  </sheetData>
  <sheetProtection/>
  <mergeCells count="21">
    <mergeCell ref="C41:E41"/>
    <mergeCell ref="C42:E42"/>
    <mergeCell ref="A43:E43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 outlineLevelRow="1"/>
  <cols>
    <col min="1" max="1" width="4.421875" style="15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03" t="s">
        <v>40</v>
      </c>
      <c r="B1" s="103"/>
      <c r="C1" s="103"/>
      <c r="D1" s="103"/>
      <c r="E1" s="103"/>
      <c r="F1" s="103"/>
      <c r="G1" s="77"/>
    </row>
    <row r="2" spans="1:8" ht="15.75">
      <c r="A2" s="103" t="s">
        <v>65</v>
      </c>
      <c r="B2" s="103"/>
      <c r="C2" s="103"/>
      <c r="D2" s="103"/>
      <c r="E2" s="103"/>
      <c r="F2" s="103"/>
      <c r="G2" s="13"/>
      <c r="H2" s="14"/>
    </row>
    <row r="3" ht="9" customHeight="1"/>
    <row r="4" spans="1:6" ht="15.75" hidden="1" outlineLevel="1">
      <c r="A4" s="16" t="s">
        <v>67</v>
      </c>
      <c r="C4" s="16"/>
      <c r="D4" s="16"/>
      <c r="E4" s="16"/>
      <c r="F4" s="16"/>
    </row>
    <row r="5" spans="1:6" ht="15.75" hidden="1" outlineLevel="1">
      <c r="A5" s="16" t="s">
        <v>18</v>
      </c>
      <c r="C5" s="16"/>
      <c r="D5" s="16">
        <v>209.1</v>
      </c>
      <c r="E5" s="16" t="s">
        <v>19</v>
      </c>
      <c r="F5" s="16"/>
    </row>
    <row r="6" spans="4:9" ht="9" customHeight="1" collapsed="1">
      <c r="D6" s="16"/>
      <c r="I6" s="36"/>
    </row>
    <row r="7" spans="1:6" ht="15.75">
      <c r="A7" s="13"/>
      <c r="C7" s="13"/>
      <c r="D7" s="17"/>
      <c r="E7" s="13"/>
      <c r="F7" s="13"/>
    </row>
    <row r="8" spans="1:6" ht="15.75">
      <c r="A8" s="13" t="s">
        <v>22</v>
      </c>
      <c r="C8" s="16"/>
      <c r="D8" s="18">
        <f>C16</f>
        <v>-12480.05</v>
      </c>
      <c r="E8" s="16" t="s">
        <v>23</v>
      </c>
      <c r="F8" s="16"/>
    </row>
    <row r="9" spans="2:6" ht="15.75">
      <c r="B9" s="16"/>
      <c r="C9" s="16"/>
      <c r="D9" s="16"/>
      <c r="E9" s="16"/>
      <c r="F9" s="19" t="s">
        <v>24</v>
      </c>
    </row>
    <row r="10" spans="1:6" s="15" customFormat="1" ht="28.5" customHeight="1">
      <c r="A10" s="7" t="s">
        <v>25</v>
      </c>
      <c r="B10" s="20" t="s">
        <v>26</v>
      </c>
      <c r="C10" s="21" t="s">
        <v>27</v>
      </c>
      <c r="D10" s="21" t="s">
        <v>0</v>
      </c>
      <c r="E10" s="21" t="s">
        <v>28</v>
      </c>
      <c r="F10" s="21" t="s">
        <v>41</v>
      </c>
    </row>
    <row r="11" spans="1:9" s="24" customFormat="1" ht="30" customHeight="1">
      <c r="A11" s="7">
        <v>1</v>
      </c>
      <c r="B11" s="22" t="s">
        <v>2</v>
      </c>
      <c r="C11" s="53">
        <v>-9647.57</v>
      </c>
      <c r="D11" s="51">
        <v>26221.21</v>
      </c>
      <c r="E11" s="51">
        <v>24839.2</v>
      </c>
      <c r="F11" s="51">
        <f>C11-D11+E11</f>
        <v>-11029.579999999998</v>
      </c>
      <c r="G11" s="20" t="s">
        <v>43</v>
      </c>
      <c r="H11" s="20">
        <v>10.45</v>
      </c>
      <c r="I11" s="75">
        <f>H11*12*H20</f>
        <v>26221.139999999996</v>
      </c>
    </row>
    <row r="12" spans="1:9" s="24" customFormat="1" ht="15.75">
      <c r="A12" s="7">
        <v>2</v>
      </c>
      <c r="B12" s="22" t="s">
        <v>3</v>
      </c>
      <c r="C12" s="53">
        <v>-960.12</v>
      </c>
      <c r="D12" s="51">
        <v>2609.52</v>
      </c>
      <c r="E12" s="51">
        <v>2471.98</v>
      </c>
      <c r="F12" s="51">
        <f>C12-D12+E12</f>
        <v>-1097.6599999999999</v>
      </c>
      <c r="G12" s="20" t="s">
        <v>44</v>
      </c>
      <c r="H12" s="20">
        <v>3.2</v>
      </c>
      <c r="I12" s="76">
        <f>H12*12*H20</f>
        <v>8029.440000000001</v>
      </c>
    </row>
    <row r="13" spans="1:9" s="24" customFormat="1" ht="29.25" customHeight="1">
      <c r="A13" s="7">
        <v>3</v>
      </c>
      <c r="B13" s="22" t="s">
        <v>45</v>
      </c>
      <c r="C13" s="53">
        <v>-452.05</v>
      </c>
      <c r="D13" s="51">
        <v>1279.8</v>
      </c>
      <c r="E13" s="51">
        <v>1212.36</v>
      </c>
      <c r="F13" s="51">
        <f>C13-D13+E13</f>
        <v>-519.49</v>
      </c>
      <c r="G13" s="20" t="s">
        <v>54</v>
      </c>
      <c r="H13" s="20">
        <v>2.27</v>
      </c>
      <c r="I13" s="76">
        <f>H13*12*H20</f>
        <v>5695.884</v>
      </c>
    </row>
    <row r="14" spans="1:8" s="24" customFormat="1" ht="30" customHeight="1">
      <c r="A14" s="7">
        <v>4</v>
      </c>
      <c r="B14" s="22" t="s">
        <v>46</v>
      </c>
      <c r="C14" s="53">
        <v>-239.96</v>
      </c>
      <c r="D14" s="51">
        <v>652.32</v>
      </c>
      <c r="E14" s="51">
        <v>617.96</v>
      </c>
      <c r="F14" s="51">
        <f>C14-D14+E14</f>
        <v>-274.32000000000005</v>
      </c>
      <c r="G14" s="23"/>
      <c r="H14" s="23"/>
    </row>
    <row r="15" spans="1:8" s="24" customFormat="1" ht="30" customHeight="1">
      <c r="A15" s="7">
        <v>5</v>
      </c>
      <c r="B15" s="22" t="s">
        <v>49</v>
      </c>
      <c r="C15" s="53">
        <v>-1180.35</v>
      </c>
      <c r="D15" s="51">
        <v>6247.84</v>
      </c>
      <c r="E15" s="51">
        <v>5929.94</v>
      </c>
      <c r="F15" s="51">
        <f>C15-D15+E15</f>
        <v>-1498.250000000001</v>
      </c>
      <c r="G15" s="23"/>
      <c r="H15" s="23"/>
    </row>
    <row r="16" spans="1:6" ht="19.5" customHeight="1">
      <c r="A16" s="7"/>
      <c r="B16" s="22" t="s">
        <v>4</v>
      </c>
      <c r="C16" s="52">
        <f>SUM(C11:C15)</f>
        <v>-12480.05</v>
      </c>
      <c r="D16" s="52">
        <f>SUM(D11:D15)</f>
        <v>37010.69</v>
      </c>
      <c r="E16" s="52">
        <f>SUM(E11:E15)</f>
        <v>35071.44</v>
      </c>
      <c r="F16" s="52">
        <f>SUM(F11:F15)</f>
        <v>-14419.3</v>
      </c>
    </row>
    <row r="17" ht="11.25" customHeight="1"/>
    <row r="18" spans="1:6" ht="15.75">
      <c r="A18" s="103" t="s">
        <v>29</v>
      </c>
      <c r="B18" s="103"/>
      <c r="C18" s="103"/>
      <c r="D18" s="103"/>
      <c r="E18" s="103"/>
      <c r="F18" s="103"/>
    </row>
    <row r="19" spans="1:8" ht="15.75">
      <c r="A19" s="77"/>
      <c r="B19" s="77"/>
      <c r="C19" s="77"/>
      <c r="D19" s="77"/>
      <c r="E19" s="77"/>
      <c r="F19" s="77"/>
      <c r="H19" s="8" t="s">
        <v>30</v>
      </c>
    </row>
    <row r="20" spans="1:8" ht="33" customHeight="1">
      <c r="A20" s="21" t="s">
        <v>42</v>
      </c>
      <c r="B20" s="104" t="s">
        <v>6</v>
      </c>
      <c r="C20" s="104"/>
      <c r="D20" s="104"/>
      <c r="E20" s="104"/>
      <c r="F20" s="25" t="s">
        <v>17</v>
      </c>
      <c r="G20" s="26"/>
      <c r="H20" s="8">
        <f>D5</f>
        <v>209.1</v>
      </c>
    </row>
    <row r="21" spans="1:10" ht="18" customHeight="1">
      <c r="A21" s="27">
        <v>1</v>
      </c>
      <c r="B21" s="105" t="s">
        <v>8</v>
      </c>
      <c r="C21" s="105"/>
      <c r="D21" s="105"/>
      <c r="E21" s="105"/>
      <c r="F21" s="4">
        <f>I12</f>
        <v>8029.440000000001</v>
      </c>
      <c r="G21" s="28"/>
      <c r="H21" s="8" t="s">
        <v>31</v>
      </c>
      <c r="I21" s="8" t="s">
        <v>32</v>
      </c>
      <c r="J21" s="8" t="s">
        <v>33</v>
      </c>
    </row>
    <row r="22" spans="1:7" ht="18" customHeight="1">
      <c r="A22" s="29">
        <v>2</v>
      </c>
      <c r="B22" s="101" t="s">
        <v>46</v>
      </c>
      <c r="C22" s="101"/>
      <c r="D22" s="101"/>
      <c r="E22" s="101"/>
      <c r="F22" s="5">
        <f>0.26*12*H20</f>
        <v>652.392</v>
      </c>
      <c r="G22" s="28"/>
    </row>
    <row r="23" spans="1:7" ht="28.5" customHeight="1">
      <c r="A23" s="29">
        <v>3</v>
      </c>
      <c r="B23" s="101" t="s">
        <v>86</v>
      </c>
      <c r="C23" s="101"/>
      <c r="D23" s="101"/>
      <c r="E23" s="101"/>
      <c r="F23" s="5">
        <f>I13</f>
        <v>5695.884</v>
      </c>
      <c r="G23" s="28"/>
    </row>
    <row r="24" spans="1:7" ht="18" customHeight="1">
      <c r="A24" s="29">
        <v>4</v>
      </c>
      <c r="B24" s="101" t="s">
        <v>12</v>
      </c>
      <c r="C24" s="101"/>
      <c r="D24" s="101"/>
      <c r="E24" s="101"/>
      <c r="F24" s="5">
        <f>F25+F26+F27</f>
        <v>11727</v>
      </c>
      <c r="G24" s="28"/>
    </row>
    <row r="25" spans="1:7" ht="16.5" customHeight="1">
      <c r="A25" s="29" t="s">
        <v>13</v>
      </c>
      <c r="B25" s="101" t="s">
        <v>34</v>
      </c>
      <c r="C25" s="101"/>
      <c r="D25" s="101"/>
      <c r="E25" s="101"/>
      <c r="F25" s="6">
        <v>0</v>
      </c>
      <c r="G25" s="16"/>
    </row>
    <row r="26" spans="1:7" ht="16.5" customHeight="1">
      <c r="A26" s="29" t="s">
        <v>13</v>
      </c>
      <c r="B26" s="101" t="s">
        <v>35</v>
      </c>
      <c r="C26" s="101"/>
      <c r="D26" s="101"/>
      <c r="E26" s="101"/>
      <c r="F26" s="6">
        <f>F38+F40</f>
        <v>2895</v>
      </c>
      <c r="G26" s="16"/>
    </row>
    <row r="27" spans="1:7" ht="16.5" customHeight="1">
      <c r="A27" s="29" t="s">
        <v>13</v>
      </c>
      <c r="B27" s="101" t="s">
        <v>36</v>
      </c>
      <c r="C27" s="101"/>
      <c r="D27" s="101"/>
      <c r="E27" s="101"/>
      <c r="F27" s="6">
        <f>F39</f>
        <v>8832</v>
      </c>
      <c r="G27" s="16"/>
    </row>
    <row r="28" spans="1:7" ht="17.25" customHeight="1">
      <c r="A28" s="29">
        <v>5</v>
      </c>
      <c r="B28" s="90" t="s">
        <v>49</v>
      </c>
      <c r="C28" s="90"/>
      <c r="D28" s="90"/>
      <c r="E28" s="90"/>
      <c r="F28" s="6">
        <f>D15</f>
        <v>6247.84</v>
      </c>
      <c r="G28" s="16"/>
    </row>
    <row r="29" spans="1:7" ht="17.25" customHeight="1">
      <c r="A29" s="29">
        <v>6</v>
      </c>
      <c r="B29" s="90" t="s">
        <v>53</v>
      </c>
      <c r="C29" s="90"/>
      <c r="D29" s="90"/>
      <c r="E29" s="90"/>
      <c r="F29" s="6">
        <f>D12+D13</f>
        <v>3889.3199999999997</v>
      </c>
      <c r="G29" s="16"/>
    </row>
    <row r="30" spans="1:7" s="32" customFormat="1" ht="21" customHeight="1">
      <c r="A30" s="30"/>
      <c r="B30" s="91" t="s">
        <v>14</v>
      </c>
      <c r="C30" s="91"/>
      <c r="D30" s="91"/>
      <c r="E30" s="91"/>
      <c r="F30" s="31">
        <f>F21+F22+F23+F24+F29+F28</f>
        <v>36241.876000000004</v>
      </c>
      <c r="G30" s="13"/>
    </row>
    <row r="32" spans="1:6" ht="18" customHeight="1">
      <c r="A32" s="73" t="s">
        <v>89</v>
      </c>
      <c r="B32" s="73"/>
      <c r="C32" s="73"/>
      <c r="D32" s="73"/>
      <c r="E32" s="73"/>
      <c r="F32" s="6">
        <f>D7+D16-F30</f>
        <v>768.8139999999985</v>
      </c>
    </row>
    <row r="33" spans="1:6" ht="20.25" customHeight="1">
      <c r="A33" s="73" t="s">
        <v>87</v>
      </c>
      <c r="B33" s="73"/>
      <c r="C33" s="73"/>
      <c r="D33" s="73"/>
      <c r="E33" s="73"/>
      <c r="F33" s="6">
        <f>F16</f>
        <v>-14419.3</v>
      </c>
    </row>
    <row r="34" spans="1:6" ht="18" customHeight="1">
      <c r="A34" s="74" t="s">
        <v>88</v>
      </c>
      <c r="B34" s="74"/>
      <c r="C34" s="74"/>
      <c r="D34" s="74"/>
      <c r="E34" s="74"/>
      <c r="F34" s="6">
        <f>F32+F33</f>
        <v>-13650.486</v>
      </c>
    </row>
    <row r="35" ht="11.25" customHeight="1"/>
    <row r="37" spans="1:6" ht="15.75">
      <c r="A37" s="33" t="s">
        <v>25</v>
      </c>
      <c r="B37" s="33" t="s">
        <v>16</v>
      </c>
      <c r="C37" s="92" t="s">
        <v>37</v>
      </c>
      <c r="D37" s="93"/>
      <c r="E37" s="94"/>
      <c r="F37" s="33" t="s">
        <v>38</v>
      </c>
    </row>
    <row r="38" spans="1:6" s="72" customFormat="1" ht="30" customHeight="1">
      <c r="A38" s="1"/>
      <c r="B38" s="3" t="s">
        <v>84</v>
      </c>
      <c r="C38" s="95" t="s">
        <v>85</v>
      </c>
      <c r="D38" s="96"/>
      <c r="E38" s="97"/>
      <c r="F38" s="2">
        <f>179*12</f>
        <v>2148</v>
      </c>
    </row>
    <row r="39" spans="1:6" s="71" customFormat="1" ht="15.75">
      <c r="A39" s="68"/>
      <c r="B39" s="69">
        <v>42242</v>
      </c>
      <c r="C39" s="107" t="s">
        <v>82</v>
      </c>
      <c r="D39" s="108"/>
      <c r="E39" s="109"/>
      <c r="F39" s="70">
        <v>8832</v>
      </c>
    </row>
    <row r="40" spans="1:6" ht="15.75">
      <c r="A40" s="1"/>
      <c r="B40" s="3">
        <v>42331</v>
      </c>
      <c r="C40" s="95" t="s">
        <v>83</v>
      </c>
      <c r="D40" s="96"/>
      <c r="E40" s="97"/>
      <c r="F40" s="2">
        <v>747</v>
      </c>
    </row>
    <row r="41" spans="1:6" ht="27" customHeight="1">
      <c r="A41" s="7"/>
      <c r="B41" s="10"/>
      <c r="C41" s="83"/>
      <c r="D41" s="84"/>
      <c r="E41" s="85"/>
      <c r="F41" s="9"/>
    </row>
    <row r="42" spans="1:6" ht="15.75">
      <c r="A42" s="7"/>
      <c r="B42" s="10"/>
      <c r="C42" s="86"/>
      <c r="D42" s="87"/>
      <c r="E42" s="88"/>
      <c r="F42" s="11"/>
    </row>
    <row r="43" spans="1:6" s="32" customFormat="1" ht="15.75">
      <c r="A43" s="89" t="s">
        <v>39</v>
      </c>
      <c r="B43" s="89"/>
      <c r="C43" s="89"/>
      <c r="D43" s="89"/>
      <c r="E43" s="89"/>
      <c r="F43" s="34">
        <f>SUM(F38:F42)</f>
        <v>11727</v>
      </c>
    </row>
  </sheetData>
  <sheetProtection selectLockedCells="1" selectUnlockedCells="1"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C42:E42"/>
    <mergeCell ref="A43:E43"/>
    <mergeCell ref="B29:E29"/>
    <mergeCell ref="B30:E30"/>
    <mergeCell ref="C37:E37"/>
    <mergeCell ref="C38:E38"/>
    <mergeCell ref="C39:E39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24">
      <selection activeCell="G14" sqref="G14"/>
    </sheetView>
  </sheetViews>
  <sheetFormatPr defaultColWidth="9.140625" defaultRowHeight="12.75" outlineLevelRow="1"/>
  <cols>
    <col min="1" max="1" width="4.421875" style="15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03" t="s">
        <v>40</v>
      </c>
      <c r="B1" s="103"/>
      <c r="C1" s="103"/>
      <c r="D1" s="103"/>
      <c r="E1" s="103"/>
      <c r="F1" s="103"/>
      <c r="G1" s="12"/>
    </row>
    <row r="2" spans="1:8" ht="15.75">
      <c r="A2" s="103" t="s">
        <v>65</v>
      </c>
      <c r="B2" s="103"/>
      <c r="C2" s="103"/>
      <c r="D2" s="103"/>
      <c r="E2" s="103"/>
      <c r="F2" s="103"/>
      <c r="G2" s="13"/>
      <c r="H2" s="14"/>
    </row>
    <row r="3" ht="9" customHeight="1"/>
    <row r="4" spans="1:6" ht="15.75" hidden="1" outlineLevel="1">
      <c r="A4" s="16" t="s">
        <v>67</v>
      </c>
      <c r="C4" s="16"/>
      <c r="D4" s="16"/>
      <c r="E4" s="16"/>
      <c r="F4" s="16"/>
    </row>
    <row r="5" spans="1:6" ht="15.75" hidden="1" outlineLevel="1">
      <c r="A5" s="16" t="s">
        <v>18</v>
      </c>
      <c r="C5" s="16"/>
      <c r="D5" s="16">
        <v>209.1</v>
      </c>
      <c r="E5" s="16" t="s">
        <v>19</v>
      </c>
      <c r="F5" s="16"/>
    </row>
    <row r="6" spans="4:9" ht="9" customHeight="1" collapsed="1">
      <c r="D6" s="16"/>
      <c r="I6" s="36"/>
    </row>
    <row r="7" spans="1:6" ht="15.75">
      <c r="A7" s="13" t="s">
        <v>20</v>
      </c>
      <c r="C7" s="13"/>
      <c r="D7" s="17">
        <f>'2014'!B29</f>
        <v>24475.36</v>
      </c>
      <c r="E7" s="13" t="s">
        <v>21</v>
      </c>
      <c r="F7" s="13"/>
    </row>
    <row r="8" spans="1:6" ht="15.75">
      <c r="A8" s="13" t="s">
        <v>22</v>
      </c>
      <c r="C8" s="16"/>
      <c r="D8" s="18">
        <f>C16</f>
        <v>-12480.05</v>
      </c>
      <c r="E8" s="16" t="s">
        <v>23</v>
      </c>
      <c r="F8" s="16"/>
    </row>
    <row r="9" spans="2:6" ht="15.75">
      <c r="B9" s="16"/>
      <c r="C9" s="16"/>
      <c r="D9" s="16"/>
      <c r="E9" s="16"/>
      <c r="F9" s="19" t="s">
        <v>24</v>
      </c>
    </row>
    <row r="10" spans="1:6" s="15" customFormat="1" ht="28.5" customHeight="1">
      <c r="A10" s="7" t="s">
        <v>25</v>
      </c>
      <c r="B10" s="20" t="s">
        <v>26</v>
      </c>
      <c r="C10" s="21" t="s">
        <v>27</v>
      </c>
      <c r="D10" s="21" t="s">
        <v>0</v>
      </c>
      <c r="E10" s="21" t="s">
        <v>28</v>
      </c>
      <c r="F10" s="21" t="s">
        <v>41</v>
      </c>
    </row>
    <row r="11" spans="1:9" s="24" customFormat="1" ht="30" customHeight="1">
      <c r="A11" s="7">
        <v>1</v>
      </c>
      <c r="B11" s="22" t="s">
        <v>2</v>
      </c>
      <c r="C11" s="53">
        <v>-9647.57</v>
      </c>
      <c r="D11" s="51">
        <v>26221.21</v>
      </c>
      <c r="E11" s="51">
        <v>24839.2</v>
      </c>
      <c r="F11" s="51">
        <f>C11-D11+E11</f>
        <v>-11029.579999999998</v>
      </c>
      <c r="G11" s="20" t="s">
        <v>43</v>
      </c>
      <c r="H11" s="20">
        <v>10.45</v>
      </c>
      <c r="I11" s="75">
        <f>H11*12*H20</f>
        <v>26221.139999999996</v>
      </c>
    </row>
    <row r="12" spans="1:9" s="24" customFormat="1" ht="15.75">
      <c r="A12" s="7">
        <v>2</v>
      </c>
      <c r="B12" s="22" t="s">
        <v>3</v>
      </c>
      <c r="C12" s="53">
        <v>-960.12</v>
      </c>
      <c r="D12" s="51">
        <v>2609.52</v>
      </c>
      <c r="E12" s="51">
        <v>2471.98</v>
      </c>
      <c r="F12" s="51">
        <f>C12-D12+E12</f>
        <v>-1097.6599999999999</v>
      </c>
      <c r="G12" s="20" t="s">
        <v>44</v>
      </c>
      <c r="H12" s="20">
        <v>3.2</v>
      </c>
      <c r="I12" s="76">
        <f>H12*12*H20</f>
        <v>8029.440000000001</v>
      </c>
    </row>
    <row r="13" spans="1:9" s="24" customFormat="1" ht="29.25" customHeight="1">
      <c r="A13" s="7">
        <v>3</v>
      </c>
      <c r="B13" s="22" t="s">
        <v>45</v>
      </c>
      <c r="C13" s="53">
        <v>-452.05</v>
      </c>
      <c r="D13" s="51">
        <v>1279.8</v>
      </c>
      <c r="E13" s="51">
        <v>1212.36</v>
      </c>
      <c r="F13" s="51">
        <f>C13-D13+E13</f>
        <v>-519.49</v>
      </c>
      <c r="G13" s="20" t="s">
        <v>105</v>
      </c>
      <c r="H13" s="20">
        <v>0.57</v>
      </c>
      <c r="I13" s="76">
        <f>H13*12*H20</f>
        <v>1430.244</v>
      </c>
    </row>
    <row r="14" spans="1:8" s="24" customFormat="1" ht="30" customHeight="1">
      <c r="A14" s="7">
        <v>4</v>
      </c>
      <c r="B14" s="22" t="s">
        <v>46</v>
      </c>
      <c r="C14" s="53">
        <v>-239.96</v>
      </c>
      <c r="D14" s="51">
        <v>652.32</v>
      </c>
      <c r="E14" s="51">
        <v>617.96</v>
      </c>
      <c r="F14" s="51">
        <f>C14-D14+E14</f>
        <v>-274.32000000000005</v>
      </c>
      <c r="G14" s="23"/>
      <c r="H14" s="23"/>
    </row>
    <row r="15" spans="1:8" s="24" customFormat="1" ht="30" customHeight="1">
      <c r="A15" s="7">
        <v>5</v>
      </c>
      <c r="B15" s="22" t="s">
        <v>49</v>
      </c>
      <c r="C15" s="53">
        <v>-1180.35</v>
      </c>
      <c r="D15" s="51">
        <v>6247.84</v>
      </c>
      <c r="E15" s="51">
        <v>5929.94</v>
      </c>
      <c r="F15" s="51">
        <f>C15-D15+E15</f>
        <v>-1498.250000000001</v>
      </c>
      <c r="G15" s="23"/>
      <c r="H15" s="23"/>
    </row>
    <row r="16" spans="1:6" ht="19.5" customHeight="1">
      <c r="A16" s="7"/>
      <c r="B16" s="22" t="s">
        <v>4</v>
      </c>
      <c r="C16" s="52">
        <f>SUM(C11:C15)</f>
        <v>-12480.05</v>
      </c>
      <c r="D16" s="52">
        <f>SUM(D11:D15)</f>
        <v>37010.69</v>
      </c>
      <c r="E16" s="52">
        <f>SUM(E11:E15)</f>
        <v>35071.44</v>
      </c>
      <c r="F16" s="52">
        <f>SUM(F11:F15)</f>
        <v>-14419.3</v>
      </c>
    </row>
    <row r="17" ht="11.25" customHeight="1"/>
    <row r="18" spans="1:6" ht="15.75">
      <c r="A18" s="103" t="s">
        <v>29</v>
      </c>
      <c r="B18" s="103"/>
      <c r="C18" s="103"/>
      <c r="D18" s="103"/>
      <c r="E18" s="103"/>
      <c r="F18" s="103"/>
    </row>
    <row r="19" spans="1:8" ht="15.75">
      <c r="A19" s="35"/>
      <c r="B19" s="12"/>
      <c r="C19" s="12"/>
      <c r="D19" s="12"/>
      <c r="E19" s="12"/>
      <c r="F19" s="12"/>
      <c r="H19" s="8" t="s">
        <v>30</v>
      </c>
    </row>
    <row r="20" spans="1:8" ht="33" customHeight="1">
      <c r="A20" s="21" t="s">
        <v>42</v>
      </c>
      <c r="B20" s="104" t="s">
        <v>6</v>
      </c>
      <c r="C20" s="104"/>
      <c r="D20" s="104"/>
      <c r="E20" s="104"/>
      <c r="F20" s="25" t="s">
        <v>17</v>
      </c>
      <c r="G20" s="26"/>
      <c r="H20" s="8">
        <f>D5</f>
        <v>209.1</v>
      </c>
    </row>
    <row r="21" spans="1:10" ht="18" customHeight="1">
      <c r="A21" s="27">
        <v>1</v>
      </c>
      <c r="B21" s="105" t="s">
        <v>8</v>
      </c>
      <c r="C21" s="105"/>
      <c r="D21" s="105"/>
      <c r="E21" s="105"/>
      <c r="F21" s="4">
        <f>I12</f>
        <v>8029.440000000001</v>
      </c>
      <c r="G21" s="28"/>
      <c r="H21" s="8" t="s">
        <v>31</v>
      </c>
      <c r="I21" s="8" t="s">
        <v>32</v>
      </c>
      <c r="J21" s="8" t="s">
        <v>33</v>
      </c>
    </row>
    <row r="22" spans="1:7" ht="18" customHeight="1">
      <c r="A22" s="29">
        <v>2</v>
      </c>
      <c r="B22" s="101" t="s">
        <v>46</v>
      </c>
      <c r="C22" s="101"/>
      <c r="D22" s="101"/>
      <c r="E22" s="101"/>
      <c r="F22" s="5">
        <f>D14</f>
        <v>652.32</v>
      </c>
      <c r="G22" s="28"/>
    </row>
    <row r="23" spans="1:7" ht="28.5" customHeight="1">
      <c r="A23" s="29">
        <v>3</v>
      </c>
      <c r="B23" s="101" t="s">
        <v>86</v>
      </c>
      <c r="C23" s="101"/>
      <c r="D23" s="101"/>
      <c r="E23" s="101"/>
      <c r="F23" s="5">
        <f>I13</f>
        <v>1430.244</v>
      </c>
      <c r="G23" s="28"/>
    </row>
    <row r="24" spans="1:7" ht="18" customHeight="1">
      <c r="A24" s="29">
        <v>4</v>
      </c>
      <c r="B24" s="101" t="s">
        <v>12</v>
      </c>
      <c r="C24" s="101"/>
      <c r="D24" s="101"/>
      <c r="E24" s="101"/>
      <c r="F24" s="5">
        <f>F25+F26+F27</f>
        <v>11727</v>
      </c>
      <c r="G24" s="28"/>
    </row>
    <row r="25" spans="1:7" ht="16.5" customHeight="1">
      <c r="A25" s="29" t="s">
        <v>13</v>
      </c>
      <c r="B25" s="101" t="s">
        <v>34</v>
      </c>
      <c r="C25" s="101"/>
      <c r="D25" s="101"/>
      <c r="E25" s="101"/>
      <c r="F25" s="6">
        <v>0</v>
      </c>
      <c r="G25" s="16"/>
    </row>
    <row r="26" spans="1:7" ht="16.5" customHeight="1">
      <c r="A26" s="29" t="s">
        <v>13</v>
      </c>
      <c r="B26" s="101" t="s">
        <v>35</v>
      </c>
      <c r="C26" s="101"/>
      <c r="D26" s="101"/>
      <c r="E26" s="101"/>
      <c r="F26" s="6">
        <f>F38+F40</f>
        <v>2895</v>
      </c>
      <c r="G26" s="16"/>
    </row>
    <row r="27" spans="1:7" ht="16.5" customHeight="1">
      <c r="A27" s="29" t="s">
        <v>13</v>
      </c>
      <c r="B27" s="101" t="s">
        <v>36</v>
      </c>
      <c r="C27" s="101"/>
      <c r="D27" s="101"/>
      <c r="E27" s="101"/>
      <c r="F27" s="6">
        <f>F39</f>
        <v>8832</v>
      </c>
      <c r="G27" s="16"/>
    </row>
    <row r="28" spans="1:7" ht="17.25" customHeight="1">
      <c r="A28" s="29">
        <v>5</v>
      </c>
      <c r="B28" s="90" t="s">
        <v>49</v>
      </c>
      <c r="C28" s="90"/>
      <c r="D28" s="90"/>
      <c r="E28" s="90"/>
      <c r="F28" s="6">
        <f>D15</f>
        <v>6247.84</v>
      </c>
      <c r="G28" s="16"/>
    </row>
    <row r="29" spans="1:7" ht="17.25" customHeight="1">
      <c r="A29" s="29">
        <v>6</v>
      </c>
      <c r="B29" s="90" t="s">
        <v>53</v>
      </c>
      <c r="C29" s="90"/>
      <c r="D29" s="90"/>
      <c r="E29" s="90"/>
      <c r="F29" s="6">
        <f>D12+D13</f>
        <v>3889.3199999999997</v>
      </c>
      <c r="G29" s="16"/>
    </row>
    <row r="30" spans="1:7" s="32" customFormat="1" ht="21" customHeight="1">
      <c r="A30" s="30"/>
      <c r="B30" s="91" t="s">
        <v>14</v>
      </c>
      <c r="C30" s="91"/>
      <c r="D30" s="91"/>
      <c r="E30" s="91"/>
      <c r="F30" s="31">
        <f>F21+F22+F23+F24+F29+F28</f>
        <v>31976.164</v>
      </c>
      <c r="G30" s="13"/>
    </row>
    <row r="32" spans="1:6" ht="18" customHeight="1">
      <c r="A32" s="73" t="s">
        <v>89</v>
      </c>
      <c r="B32" s="73"/>
      <c r="C32" s="73"/>
      <c r="D32" s="73"/>
      <c r="E32" s="73"/>
      <c r="F32" s="6">
        <f>D7+D16-F30</f>
        <v>29509.886000000002</v>
      </c>
    </row>
    <row r="33" spans="1:6" ht="20.25" customHeight="1">
      <c r="A33" s="73" t="s">
        <v>87</v>
      </c>
      <c r="B33" s="73"/>
      <c r="C33" s="73"/>
      <c r="D33" s="73"/>
      <c r="E33" s="73"/>
      <c r="F33" s="6">
        <f>F16</f>
        <v>-14419.3</v>
      </c>
    </row>
    <row r="34" spans="1:6" ht="18" customHeight="1">
      <c r="A34" s="74" t="s">
        <v>88</v>
      </c>
      <c r="B34" s="74"/>
      <c r="C34" s="74"/>
      <c r="D34" s="74"/>
      <c r="E34" s="74"/>
      <c r="F34" s="6">
        <f>F32+F33</f>
        <v>15090.586000000003</v>
      </c>
    </row>
    <row r="35" ht="11.25" customHeight="1"/>
    <row r="37" spans="1:6" ht="15.75">
      <c r="A37" s="33" t="s">
        <v>25</v>
      </c>
      <c r="B37" s="33" t="s">
        <v>16</v>
      </c>
      <c r="C37" s="92" t="s">
        <v>37</v>
      </c>
      <c r="D37" s="93"/>
      <c r="E37" s="94"/>
      <c r="F37" s="33" t="s">
        <v>38</v>
      </c>
    </row>
    <row r="38" spans="1:6" s="72" customFormat="1" ht="30" customHeight="1">
      <c r="A38" s="1"/>
      <c r="B38" s="3" t="s">
        <v>84</v>
      </c>
      <c r="C38" s="95" t="s">
        <v>85</v>
      </c>
      <c r="D38" s="96"/>
      <c r="E38" s="97"/>
      <c r="F38" s="2">
        <f>179*12</f>
        <v>2148</v>
      </c>
    </row>
    <row r="39" spans="1:6" s="71" customFormat="1" ht="15.75">
      <c r="A39" s="68"/>
      <c r="B39" s="69">
        <v>42242</v>
      </c>
      <c r="C39" s="107" t="s">
        <v>82</v>
      </c>
      <c r="D39" s="108"/>
      <c r="E39" s="109"/>
      <c r="F39" s="70">
        <v>8832</v>
      </c>
    </row>
    <row r="40" spans="1:6" ht="15.75">
      <c r="A40" s="1"/>
      <c r="B40" s="3">
        <v>42331</v>
      </c>
      <c r="C40" s="95" t="s">
        <v>83</v>
      </c>
      <c r="D40" s="96"/>
      <c r="E40" s="97"/>
      <c r="F40" s="2">
        <v>747</v>
      </c>
    </row>
    <row r="41" spans="1:6" ht="27" customHeight="1">
      <c r="A41" s="7"/>
      <c r="B41" s="10"/>
      <c r="C41" s="83"/>
      <c r="D41" s="84"/>
      <c r="E41" s="85"/>
      <c r="F41" s="9"/>
    </row>
    <row r="42" spans="1:6" ht="15.75">
      <c r="A42" s="7"/>
      <c r="B42" s="10"/>
      <c r="C42" s="86"/>
      <c r="D42" s="87"/>
      <c r="E42" s="88"/>
      <c r="F42" s="11"/>
    </row>
    <row r="43" spans="1:6" s="32" customFormat="1" ht="15.75">
      <c r="A43" s="89" t="s">
        <v>39</v>
      </c>
      <c r="B43" s="89"/>
      <c r="C43" s="89"/>
      <c r="D43" s="89"/>
      <c r="E43" s="89"/>
      <c r="F43" s="34">
        <f>SUM(F38:F42)</f>
        <v>11727</v>
      </c>
    </row>
  </sheetData>
  <sheetProtection selectLockedCells="1" selectUnlockedCells="1"/>
  <mergeCells count="21">
    <mergeCell ref="A1:F1"/>
    <mergeCell ref="A2:F2"/>
    <mergeCell ref="A18:F18"/>
    <mergeCell ref="B20:E20"/>
    <mergeCell ref="B21:E21"/>
    <mergeCell ref="B22:E22"/>
    <mergeCell ref="B30:E30"/>
    <mergeCell ref="B23:E23"/>
    <mergeCell ref="B24:E24"/>
    <mergeCell ref="B25:E25"/>
    <mergeCell ref="B26:E26"/>
    <mergeCell ref="B27:E27"/>
    <mergeCell ref="B29:E29"/>
    <mergeCell ref="B28:E28"/>
    <mergeCell ref="C37:E37"/>
    <mergeCell ref="C39:E39"/>
    <mergeCell ref="C42:E42"/>
    <mergeCell ref="A43:E43"/>
    <mergeCell ref="C40:E40"/>
    <mergeCell ref="C41:E41"/>
    <mergeCell ref="C38:E3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9">
      <selection activeCell="E8" sqref="E8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0" t="s">
        <v>55</v>
      </c>
      <c r="B1" s="110"/>
      <c r="C1" s="110"/>
      <c r="D1" s="110"/>
      <c r="E1" s="110"/>
    </row>
    <row r="2" spans="1:5" ht="18.75">
      <c r="A2" s="110" t="s">
        <v>66</v>
      </c>
      <c r="B2" s="110"/>
      <c r="C2" s="110"/>
      <c r="D2" s="110"/>
      <c r="E2" s="110"/>
    </row>
    <row r="3" ht="18.75">
      <c r="A3" s="61"/>
    </row>
    <row r="4" ht="18.75">
      <c r="A4" s="37" t="s">
        <v>67</v>
      </c>
    </row>
    <row r="5" ht="18.75">
      <c r="A5" s="37" t="s">
        <v>68</v>
      </c>
    </row>
    <row r="6" ht="16.5" thickBot="1">
      <c r="A6" s="38" t="s">
        <v>69</v>
      </c>
    </row>
    <row r="7" spans="1:5" ht="38.25" thickBot="1">
      <c r="A7" s="39"/>
      <c r="B7" s="40" t="s">
        <v>56</v>
      </c>
      <c r="C7" s="40" t="s">
        <v>0</v>
      </c>
      <c r="D7" s="40" t="s">
        <v>1</v>
      </c>
      <c r="E7" s="40" t="s">
        <v>22</v>
      </c>
    </row>
    <row r="8" spans="1:5" ht="50.25" customHeight="1" thickBot="1">
      <c r="A8" s="41" t="s">
        <v>2</v>
      </c>
      <c r="B8" s="42">
        <v>6380.89</v>
      </c>
      <c r="C8" s="42">
        <v>26221.21</v>
      </c>
      <c r="D8" s="42">
        <v>22954.53</v>
      </c>
      <c r="E8" s="42">
        <v>9647.57</v>
      </c>
    </row>
    <row r="9" spans="1:5" ht="19.5" thickBot="1">
      <c r="A9" s="41" t="s">
        <v>3</v>
      </c>
      <c r="B9" s="42">
        <v>635.02</v>
      </c>
      <c r="C9" s="42">
        <v>2609.52</v>
      </c>
      <c r="D9" s="42">
        <v>2284.42</v>
      </c>
      <c r="E9" s="42">
        <v>960.12</v>
      </c>
    </row>
    <row r="10" spans="1:5" ht="38.25" thickBot="1">
      <c r="A10" s="41" t="s">
        <v>45</v>
      </c>
      <c r="B10" s="42">
        <v>363.01</v>
      </c>
      <c r="C10" s="42">
        <v>1279.8</v>
      </c>
      <c r="D10" s="42">
        <v>1190.76</v>
      </c>
      <c r="E10" s="42">
        <v>452.05</v>
      </c>
    </row>
    <row r="11" spans="1:5" ht="38.25" thickBot="1">
      <c r="A11" s="41" t="s">
        <v>61</v>
      </c>
      <c r="B11" s="42">
        <v>158.71</v>
      </c>
      <c r="C11" s="42">
        <v>652.32</v>
      </c>
      <c r="D11" s="42">
        <v>571.07</v>
      </c>
      <c r="E11" s="42">
        <v>239.96</v>
      </c>
    </row>
    <row r="12" spans="1:5" ht="24" customHeight="1">
      <c r="A12" s="66" t="s">
        <v>49</v>
      </c>
      <c r="B12" s="67">
        <v>969.22</v>
      </c>
      <c r="C12" s="67">
        <v>4093.43</v>
      </c>
      <c r="D12" s="67">
        <v>3882.3</v>
      </c>
      <c r="E12" s="67">
        <v>1180.35</v>
      </c>
    </row>
    <row r="13" spans="1:5" ht="19.5" thickBot="1">
      <c r="A13" s="41" t="s">
        <v>4</v>
      </c>
      <c r="B13" s="43">
        <v>8506.85</v>
      </c>
      <c r="C13" s="43">
        <v>34856.28</v>
      </c>
      <c r="D13" s="43">
        <v>30883.08</v>
      </c>
      <c r="E13" s="43">
        <v>12480.05</v>
      </c>
    </row>
    <row r="14" ht="18.75">
      <c r="A14" s="44"/>
    </row>
    <row r="15" ht="19.5" thickBot="1">
      <c r="A15" s="44" t="s">
        <v>5</v>
      </c>
    </row>
    <row r="16" spans="1:3" ht="38.25" thickBot="1">
      <c r="A16" s="45" t="s">
        <v>47</v>
      </c>
      <c r="B16" s="40" t="s">
        <v>6</v>
      </c>
      <c r="C16" s="40" t="s">
        <v>17</v>
      </c>
    </row>
    <row r="17" spans="1:3" ht="19.5" thickBot="1">
      <c r="A17" s="46" t="s">
        <v>7</v>
      </c>
      <c r="B17" s="47" t="s">
        <v>3</v>
      </c>
      <c r="C17" s="42">
        <v>3889.32</v>
      </c>
    </row>
    <row r="18" spans="1:3" ht="38.25" thickBot="1">
      <c r="A18" s="46" t="s">
        <v>9</v>
      </c>
      <c r="B18" s="47" t="s">
        <v>61</v>
      </c>
      <c r="C18" s="42">
        <v>652.32</v>
      </c>
    </row>
    <row r="19" spans="1:3" ht="38.25" thickBot="1">
      <c r="A19" s="46" t="s">
        <v>10</v>
      </c>
      <c r="B19" s="47" t="s">
        <v>49</v>
      </c>
      <c r="C19" s="42">
        <v>4093.43</v>
      </c>
    </row>
    <row r="20" spans="1:3" ht="19.5" thickBot="1">
      <c r="A20" s="46" t="s">
        <v>11</v>
      </c>
      <c r="B20" s="47" t="s">
        <v>50</v>
      </c>
      <c r="C20" s="42">
        <v>5695.88</v>
      </c>
    </row>
    <row r="21" spans="1:3" ht="19.5" thickBot="1">
      <c r="A21" s="46" t="s">
        <v>51</v>
      </c>
      <c r="B21" s="47" t="s">
        <v>8</v>
      </c>
      <c r="C21" s="42">
        <v>8029.44</v>
      </c>
    </row>
    <row r="22" spans="1:3" ht="38.25" thickBot="1">
      <c r="A22" s="46" t="s">
        <v>52</v>
      </c>
      <c r="B22" s="47" t="s">
        <v>12</v>
      </c>
      <c r="C22" s="42">
        <v>3036</v>
      </c>
    </row>
    <row r="23" spans="1:3" ht="19.5" thickBot="1">
      <c r="A23" s="46" t="s">
        <v>13</v>
      </c>
      <c r="B23" s="62" t="s">
        <v>70</v>
      </c>
      <c r="C23" s="42">
        <v>2148</v>
      </c>
    </row>
    <row r="24" spans="1:3" ht="38.25" thickBot="1">
      <c r="A24" s="46" t="s">
        <v>13</v>
      </c>
      <c r="B24" s="62" t="s">
        <v>71</v>
      </c>
      <c r="C24" s="42">
        <v>738</v>
      </c>
    </row>
    <row r="25" spans="1:3" ht="38.25" thickBot="1">
      <c r="A25" s="46" t="s">
        <v>13</v>
      </c>
      <c r="B25" s="62" t="s">
        <v>72</v>
      </c>
      <c r="C25" s="63">
        <v>150</v>
      </c>
    </row>
    <row r="26" spans="1:3" ht="19.5" thickBot="1">
      <c r="A26" s="46" t="s">
        <v>73</v>
      </c>
      <c r="B26" s="62" t="s">
        <v>74</v>
      </c>
      <c r="C26" s="42">
        <v>351.29</v>
      </c>
    </row>
    <row r="27" spans="1:3" ht="38.25" thickBot="1">
      <c r="A27" s="41"/>
      <c r="B27" s="48" t="s">
        <v>48</v>
      </c>
      <c r="C27" s="43">
        <v>25747.68</v>
      </c>
    </row>
    <row r="28" ht="15.75" thickBot="1">
      <c r="A28" s="49"/>
    </row>
    <row r="29" spans="1:2" ht="57" thickBot="1">
      <c r="A29" s="54" t="s">
        <v>57</v>
      </c>
      <c r="B29" s="40">
        <v>24475.36</v>
      </c>
    </row>
    <row r="30" spans="1:2" ht="57" thickBot="1">
      <c r="A30" s="41" t="s">
        <v>58</v>
      </c>
      <c r="B30" s="43">
        <v>12480.05</v>
      </c>
    </row>
    <row r="31" spans="1:2" ht="38.25" thickBot="1">
      <c r="A31" s="46" t="s">
        <v>15</v>
      </c>
      <c r="B31" s="42" t="s">
        <v>75</v>
      </c>
    </row>
    <row r="32" spans="1:2" ht="38.25" thickBot="1">
      <c r="A32" s="46" t="s">
        <v>59</v>
      </c>
      <c r="B32" s="42">
        <v>9647.57</v>
      </c>
    </row>
    <row r="33" ht="15">
      <c r="A33" s="49"/>
    </row>
    <row r="34" ht="15.75">
      <c r="A34" s="50" t="s">
        <v>63</v>
      </c>
    </row>
    <row r="35" ht="18.75">
      <c r="A35" s="56"/>
    </row>
    <row r="36" ht="18.75">
      <c r="A36" s="56"/>
    </row>
    <row r="37" ht="18.75">
      <c r="A37" s="56"/>
    </row>
    <row r="38" ht="18.75">
      <c r="A38" s="56"/>
    </row>
    <row r="39" ht="18.75">
      <c r="A39" s="56"/>
    </row>
    <row r="40" ht="18.75">
      <c r="A40" s="56" t="s">
        <v>62</v>
      </c>
    </row>
    <row r="41" ht="19.5" thickBot="1">
      <c r="A41" s="56"/>
    </row>
    <row r="42" spans="1:3" ht="15.75" thickBot="1">
      <c r="A42" s="57" t="s">
        <v>16</v>
      </c>
      <c r="B42" s="55" t="s">
        <v>37</v>
      </c>
      <c r="C42" s="55" t="s">
        <v>60</v>
      </c>
    </row>
    <row r="43" spans="1:3" ht="15.75" thickBot="1">
      <c r="A43" s="64">
        <v>41698</v>
      </c>
      <c r="B43" s="58" t="s">
        <v>76</v>
      </c>
      <c r="C43" s="59">
        <v>179</v>
      </c>
    </row>
    <row r="44" spans="1:3" ht="15.75" thickBot="1">
      <c r="A44" s="60" t="s">
        <v>77</v>
      </c>
      <c r="B44" s="58" t="s">
        <v>76</v>
      </c>
      <c r="C44" s="59">
        <v>179</v>
      </c>
    </row>
    <row r="45" spans="1:3" ht="15.75" thickBot="1">
      <c r="A45" s="60" t="s">
        <v>78</v>
      </c>
      <c r="B45" s="58" t="s">
        <v>79</v>
      </c>
      <c r="C45" s="59">
        <v>150</v>
      </c>
    </row>
    <row r="46" spans="1:3" ht="15.75" thickBot="1">
      <c r="A46" s="60" t="s">
        <v>80</v>
      </c>
      <c r="B46" s="58" t="s">
        <v>76</v>
      </c>
      <c r="C46" s="59">
        <v>179</v>
      </c>
    </row>
    <row r="47" spans="1:3" ht="15.75" thickBot="1">
      <c r="A47" s="60" t="s">
        <v>81</v>
      </c>
      <c r="B47" s="65" t="s">
        <v>64</v>
      </c>
      <c r="C47" s="59">
        <v>738</v>
      </c>
    </row>
    <row r="48" ht="18.75">
      <c r="A48" s="56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2017-09-12T12:18:40Z</cp:lastPrinted>
  <dcterms:created xsi:type="dcterms:W3CDTF">2015-10-12T10:40:12Z</dcterms:created>
  <dcterms:modified xsi:type="dcterms:W3CDTF">2018-03-21T17:06:09Z</dcterms:modified>
  <cp:category/>
  <cp:version/>
  <cp:contentType/>
  <cp:contentStatus/>
</cp:coreProperties>
</file>