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'2015'!$A$1:$F$36</definedName>
    <definedName name="_xlnm.Print_Area" localSheetId="2">'2015 (2)'!$A$1:$F$36</definedName>
  </definedNames>
  <calcPr fullCalcOnLoad="1" refMode="R1C1"/>
</workbook>
</file>

<file path=xl/sharedStrings.xml><?xml version="1.0" encoding="utf-8"?>
<sst xmlns="http://schemas.openxmlformats.org/spreadsheetml/2006/main" count="367" uniqueCount="149">
  <si>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</si>
  <si>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</si>
  <si>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</si>
  <si>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</si>
  <si>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</si>
  <si>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</si>
  <si>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</si>
  <si>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</si>
  <si>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</si>
  <si>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</si>
  <si>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</si>
  <si>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</si>
  <si>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</si>
  <si>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</si>
  <si>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</si>
  <si>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</si>
  <si>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</si>
  <si>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</si>
  <si>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</si>
  <si>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</si>
  <si>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</si>
  <si>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</si>
  <si>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</si>
  <si>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</si>
  <si>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</si>
  <si>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</si>
  <si>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</si>
  <si>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</si>
  <si>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</si>
  <si>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</si>
  <si>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</si>
  <si>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</si>
  <si>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</si>
  <si>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</si>
  <si>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</si>
  <si>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</si>
  <si>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</si>
  <si>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</si>
  <si>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</si>
  <si>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</si>
  <si>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</si>
  <si>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</si>
  <si>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</si>
  <si>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</si>
  <si>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</si>
  <si>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</si>
  <si>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</si>
  <si>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Электроэнергия МОП</t>
  </si>
  <si>
    <t>5.</t>
  </si>
  <si>
    <t>Вывоз и складирование ТБО</t>
  </si>
  <si>
    <t>двор</t>
  </si>
  <si>
    <t>Персонифицированный учет МКД (за 2014 год)</t>
  </si>
  <si>
    <t>снятие показаний</t>
  </si>
  <si>
    <t>Задолженность населения на 31.12.2014г., в т.ч.</t>
  </si>
  <si>
    <t xml:space="preserve">     - за декабрь 2014 года</t>
  </si>
  <si>
    <t>Сумма работ</t>
  </si>
  <si>
    <t>Обслуживание ВДГО</t>
  </si>
  <si>
    <t>Выполненные работы</t>
  </si>
  <si>
    <t>Экономист ООО «УК Старый город»                                                                   Хромушина Т.В.</t>
  </si>
  <si>
    <t>31,12,2014</t>
  </si>
  <si>
    <t>Ул. Тельмана, д.46-46а</t>
  </si>
  <si>
    <t>В управлении ООО «УК Старый Город» - с 21.06.2014 года</t>
  </si>
  <si>
    <t>Общая площадь квартир – 921,10 м.кв.</t>
  </si>
  <si>
    <t>Остаток на 21.06.2014 года – 0</t>
  </si>
  <si>
    <t>Задолженность на 21.06.2014 г</t>
  </si>
  <si>
    <t xml:space="preserve">осмотр помещений                                 </t>
  </si>
  <si>
    <t xml:space="preserve">осмотр эл/сетей , снятие показаний                                </t>
  </si>
  <si>
    <t>ремонт задвижек</t>
  </si>
  <si>
    <t>проверка системы отопления</t>
  </si>
  <si>
    <t>аварийные работы</t>
  </si>
  <si>
    <t>демонтаж кабеля, смена ламп, пломбировка счетчика</t>
  </si>
  <si>
    <t>Сальдо на 01.01.2015г (по начислениям) (-)</t>
  </si>
  <si>
    <t>8009,10</t>
  </si>
  <si>
    <t>15,07,2014</t>
  </si>
  <si>
    <t>осмотр чердачных и подвальных помещений</t>
  </si>
  <si>
    <t>24,07,2014</t>
  </si>
  <si>
    <t>осмотр эл/сетей</t>
  </si>
  <si>
    <t>15,10,2014</t>
  </si>
  <si>
    <t>осмотр эл/сетей1</t>
  </si>
  <si>
    <t>14,10,2014</t>
  </si>
  <si>
    <t>23,10,2014</t>
  </si>
  <si>
    <t>аварийные работы 2 ч</t>
  </si>
  <si>
    <t>14,11,2014</t>
  </si>
  <si>
    <t>17,11,2014</t>
  </si>
  <si>
    <t>демонтаж кабеля, смена ламп</t>
  </si>
  <si>
    <t>07,11,2014</t>
  </si>
  <si>
    <t>пломбировка счетчика</t>
  </si>
  <si>
    <t>руб. (убыток)</t>
  </si>
  <si>
    <t>Ул. Тельмана, д. 46 - 46 А</t>
  </si>
  <si>
    <t>снятие показаний прибора учета э/э</t>
  </si>
  <si>
    <t>осмотр э/сетей, смена ламп в МОП</t>
  </si>
  <si>
    <t>проверка системы отопления на предмет утечки, ремонтные работы</t>
  </si>
  <si>
    <t>осмотр системы отопления, проверка на прогрев отопительной системы</t>
  </si>
  <si>
    <t>сантехнические работы</t>
  </si>
  <si>
    <t>осмотр системы водоснабжения, водоотведения, отопления на предмет утечки</t>
  </si>
  <si>
    <t>осмотр системы водоснабжения, водоотведения на предмет утечки</t>
  </si>
  <si>
    <t>осмотр системы водоснабжения, водоотведения на предмет утечки по заявке</t>
  </si>
  <si>
    <t>осмотр э/сетей, смена ламп в МОП, ремонтные работы</t>
  </si>
  <si>
    <t>смена ламп в МОП</t>
  </si>
  <si>
    <t>+окос</t>
  </si>
  <si>
    <t>ежемесячно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</si>
  <si>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</si>
  <si>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</si>
  <si>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</si>
  <si>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арс</t>
  </si>
  <si>
    <t>Услуги аварийной службы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</si>
  <si>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</si>
  <si>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</si>
  <si>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</si>
  <si>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</si>
  <si>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</si>
  <si>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</si>
  <si>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</si>
  <si>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</si>
  <si>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Смена ламп накаливания</t>
  </si>
  <si>
    <t>Ремонт задвижек</t>
  </si>
  <si>
    <t>Осмотр чердачных и подвальных помещений</t>
  </si>
  <si>
    <t>Покос</t>
  </si>
  <si>
    <t>Пломбировка счетчика</t>
  </si>
  <si>
    <t xml:space="preserve">Осмотр электрических сетей </t>
  </si>
  <si>
    <t>Уборка подвала от КГМ</t>
  </si>
  <si>
    <t>Аварийка</t>
  </si>
  <si>
    <t>Осмотр электрических сетей, смена ламп</t>
  </si>
  <si>
    <t>Обследование здания на предмет неисправности (крыльцо)</t>
  </si>
  <si>
    <t>Сварочные работы</t>
  </si>
  <si>
    <t xml:space="preserve">Обследование электрических сетей </t>
  </si>
  <si>
    <t>Очистка канализационной сети</t>
  </si>
  <si>
    <t>Санитарное содержание прилегающей территории, вывоз КГМ, покос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</si>
  <si>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</si>
  <si>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</si>
  <si>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</si>
  <si>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</si>
  <si>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</si>
  <si>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</si>
  <si>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</si>
  <si>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</si>
  <si>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</si>
  <si>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</si>
  <si>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Обслуживание ИТП</t>
  </si>
  <si>
    <t>покос не входит</t>
  </si>
  <si>
    <t>ежемесячно с 01.01.2017 по 31.07.2017</t>
  </si>
  <si>
    <t>снятие показаний общедомового прибора учета э/э</t>
  </si>
  <si>
    <t>Обследование электрических сетей.  Смена ламп накаливания. Ремонт патронов.Демонтаж/установка автомата</t>
  </si>
  <si>
    <t>Снятие показаний с приборов учета электроэнергии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</si>
  <si>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</si>
  <si>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Разборка, прокладка трубопроводов</t>
  </si>
  <si>
    <t>Промывка и опресовка внутредомовой системы теплопотребления</t>
  </si>
  <si>
    <t>Установка дверного доводчика</t>
  </si>
  <si>
    <t>Изготовление адресного указателя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</si>
</sst>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14" fontId="2" fillId="5" borderId="13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/>
    </xf>
    <xf numFmtId="4" fontId="2" fillId="37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3" xfId="0" applyFont="1" applyBorder="1" applyAlignment="1">
      <alignment horizontal="right" vertical="center"/>
    </xf>
    <xf numFmtId="0" fontId="45" fillId="0" borderId="24" xfId="0" applyFont="1" applyBorder="1" applyAlignment="1">
      <alignment vertical="center"/>
    </xf>
    <xf numFmtId="0" fontId="46" fillId="0" borderId="19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21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2" fillId="12" borderId="13" xfId="0" applyFont="1" applyFill="1" applyBorder="1" applyAlignment="1">
      <alignment horizontal="center" vertical="center"/>
    </xf>
    <xf numFmtId="14" fontId="2" fillId="12" borderId="13" xfId="0" applyNumberFormat="1" applyFont="1" applyFill="1" applyBorder="1" applyAlignment="1">
      <alignment horizontal="center" vertical="center"/>
    </xf>
    <xf numFmtId="4" fontId="2" fillId="12" borderId="13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49" fontId="1" fillId="33" borderId="15" xfId="0" applyNumberFormat="1" applyFont="1" applyFill="1" applyBorder="1" applyAlignment="1">
      <alignment vertical="center"/>
    </xf>
    <xf numFmtId="0" fontId="2" fillId="38" borderId="13" xfId="0" applyFont="1" applyFill="1" applyBorder="1" applyAlignment="1">
      <alignment horizontal="center" vertical="center"/>
    </xf>
    <xf numFmtId="14" fontId="2" fillId="38" borderId="13" xfId="0" applyNumberFormat="1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9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2" fillId="39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9" borderId="26" xfId="0" applyFont="1" applyFill="1" applyBorder="1" applyAlignment="1">
      <alignment horizontal="left" vertical="center" wrapText="1"/>
    </xf>
    <xf numFmtId="0" fontId="2" fillId="39" borderId="27" xfId="0" applyFont="1" applyFill="1" applyBorder="1" applyAlignment="1">
      <alignment horizontal="left" vertical="center" wrapText="1"/>
    </xf>
    <xf numFmtId="0" fontId="2" fillId="39" borderId="28" xfId="0" applyFont="1" applyFill="1" applyBorder="1" applyAlignment="1">
      <alignment horizontal="left" vertical="center" wrapText="1"/>
    </xf>
    <xf numFmtId="0" fontId="2" fillId="37" borderId="2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left" vertical="center" wrapText="1"/>
    </xf>
    <xf numFmtId="0" fontId="2" fillId="12" borderId="26" xfId="0" applyFont="1" applyFill="1" applyBorder="1" applyAlignment="1">
      <alignment horizontal="left" vertical="center" wrapText="1"/>
    </xf>
    <xf numFmtId="0" fontId="2" fillId="12" borderId="27" xfId="0" applyFont="1" applyFill="1" applyBorder="1" applyAlignment="1">
      <alignment horizontal="left" vertical="center" wrapText="1"/>
    </xf>
    <xf numFmtId="0" fontId="2" fillId="12" borderId="28" xfId="0" applyFont="1" applyFill="1" applyBorder="1" applyAlignment="1">
      <alignment horizontal="left" vertical="center" wrapText="1"/>
    </xf>
    <xf numFmtId="0" fontId="2" fillId="38" borderId="26" xfId="0" applyFont="1" applyFill="1" applyBorder="1" applyAlignment="1">
      <alignment horizontal="left" vertical="center" wrapText="1"/>
    </xf>
    <xf numFmtId="0" fontId="2" fillId="38" borderId="27" xfId="0" applyFont="1" applyFill="1" applyBorder="1" applyAlignment="1">
      <alignment horizontal="left" vertical="center" wrapText="1"/>
    </xf>
    <xf numFmtId="0" fontId="2" fillId="38" borderId="28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40" borderId="26" xfId="0" applyFont="1" applyFill="1" applyBorder="1" applyAlignment="1">
      <alignment horizontal="left" vertical="center" wrapText="1"/>
    </xf>
    <xf numFmtId="0" fontId="2" fillId="40" borderId="27" xfId="0" applyFont="1" applyFill="1" applyBorder="1" applyAlignment="1">
      <alignment horizontal="left" vertical="center" wrapText="1"/>
    </xf>
    <xf numFmtId="0" fontId="2" fillId="40" borderId="28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2" fontId="47" fillId="33" borderId="0" xfId="0" applyNumberFormat="1" applyFont="1" applyFill="1" applyAlignment="1">
      <alignment/>
    </xf>
    <xf numFmtId="0" fontId="44" fillId="33" borderId="13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left" vertical="center" wrapText="1"/>
    </xf>
    <xf numFmtId="0" fontId="48" fillId="41" borderId="13" xfId="0" applyFont="1" applyFill="1" applyBorder="1" applyAlignment="1">
      <alignment horizontal="center" vertical="center"/>
    </xf>
    <xf numFmtId="14" fontId="48" fillId="33" borderId="13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42" borderId="13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left" vertical="center" wrapText="1"/>
    </xf>
    <xf numFmtId="0" fontId="1" fillId="39" borderId="30" xfId="0" applyFont="1" applyFill="1" applyBorder="1" applyAlignment="1">
      <alignment horizontal="left" vertical="center" wrapText="1"/>
    </xf>
    <xf numFmtId="0" fontId="1" fillId="39" borderId="31" xfId="0" applyFont="1" applyFill="1" applyBorder="1" applyAlignment="1">
      <alignment horizontal="left" vertical="center" wrapText="1"/>
    </xf>
    <xf numFmtId="4" fontId="1" fillId="39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8" fillId="33" borderId="29" xfId="0" applyFont="1" applyFill="1" applyBorder="1" applyAlignment="1">
      <alignment horizontal="left" vertical="center"/>
    </xf>
    <xf numFmtId="0" fontId="48" fillId="33" borderId="30" xfId="0" applyFont="1" applyFill="1" applyBorder="1" applyAlignment="1">
      <alignment horizontal="left" vertical="center"/>
    </xf>
    <xf numFmtId="0" fontId="48" fillId="33" borderId="31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42">
      <selection activeCell="F43" sqref="F43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0" t="s">
        <v>128</v>
      </c>
      <c r="B1" s="120"/>
      <c r="C1" s="120"/>
      <c r="D1" s="120"/>
      <c r="E1" s="120"/>
      <c r="F1" s="120"/>
      <c r="G1" s="101"/>
    </row>
    <row r="2" spans="1:8" ht="15.75">
      <c r="A2" s="120" t="s">
        <v>88</v>
      </c>
      <c r="B2" s="120"/>
      <c r="C2" s="120"/>
      <c r="D2" s="120"/>
      <c r="E2" s="120"/>
      <c r="F2" s="120"/>
      <c r="G2" s="7"/>
      <c r="H2" s="8"/>
    </row>
    <row r="3" ht="9" customHeight="1"/>
    <row r="4" spans="1:6" ht="15.75" hidden="1" outlineLevel="1">
      <c r="A4" s="10" t="s">
        <v>61</v>
      </c>
      <c r="C4" s="10"/>
      <c r="D4" s="10"/>
      <c r="E4" s="10"/>
      <c r="F4" s="10"/>
    </row>
    <row r="5" spans="1:6" ht="15.75" hidden="1" outlineLevel="1">
      <c r="A5" s="10" t="s">
        <v>17</v>
      </c>
      <c r="C5" s="10"/>
      <c r="D5" s="10">
        <v>950.4</v>
      </c>
      <c r="E5" s="10" t="s">
        <v>18</v>
      </c>
      <c r="F5" s="10"/>
    </row>
    <row r="6" ht="9" customHeight="1" collapsed="1">
      <c r="I6" s="30"/>
    </row>
    <row r="7" spans="1:6" ht="15.75">
      <c r="A7" s="7" t="s">
        <v>129</v>
      </c>
      <c r="C7" s="7"/>
      <c r="D7" s="11">
        <f>'2016'!F33</f>
        <v>-12113.538</v>
      </c>
      <c r="E7" s="7" t="s">
        <v>87</v>
      </c>
      <c r="F7" s="7"/>
    </row>
    <row r="8" spans="1:6" ht="15.75">
      <c r="A8" s="7" t="s">
        <v>130</v>
      </c>
      <c r="C8" s="10"/>
      <c r="D8" s="12">
        <f>C20</f>
        <v>-22251.060000000016</v>
      </c>
      <c r="E8" s="10" t="s">
        <v>21</v>
      </c>
      <c r="F8" s="10"/>
    </row>
    <row r="9" spans="2:6" ht="24.75" customHeight="1">
      <c r="B9" s="10"/>
      <c r="C9" s="10"/>
      <c r="D9" s="10"/>
      <c r="E9" s="10"/>
      <c r="F9" s="13" t="s">
        <v>22</v>
      </c>
    </row>
    <row r="10" spans="1:6" s="9" customFormat="1" ht="28.5" customHeight="1">
      <c r="A10" s="4" t="s">
        <v>23</v>
      </c>
      <c r="B10" s="14" t="s">
        <v>24</v>
      </c>
      <c r="C10" s="15" t="s">
        <v>131</v>
      </c>
      <c r="D10" s="15" t="s">
        <v>0</v>
      </c>
      <c r="E10" s="15" t="s">
        <v>26</v>
      </c>
      <c r="F10" s="15" t="s">
        <v>132</v>
      </c>
    </row>
    <row r="11" spans="1:9" s="18" customFormat="1" ht="30" customHeight="1">
      <c r="A11" s="4">
        <v>1</v>
      </c>
      <c r="B11" s="16" t="s">
        <v>2</v>
      </c>
      <c r="C11" s="67">
        <v>-14407.800000000017</v>
      </c>
      <c r="D11" s="65">
        <v>76665.6</v>
      </c>
      <c r="E11" s="65">
        <v>78906.3</v>
      </c>
      <c r="F11" s="65">
        <f>C11-D11+E11</f>
        <v>-12167.10000000002</v>
      </c>
      <c r="G11" s="14" t="s">
        <v>41</v>
      </c>
      <c r="H11" s="14">
        <v>11</v>
      </c>
      <c r="I11" s="94">
        <f>H11*12*H24</f>
        <v>125452.8</v>
      </c>
    </row>
    <row r="12" spans="1:9" s="18" customFormat="1" ht="15.75">
      <c r="A12" s="4">
        <v>2</v>
      </c>
      <c r="B12" s="16" t="s">
        <v>3</v>
      </c>
      <c r="C12" s="67">
        <v>-5959.93</v>
      </c>
      <c r="D12" s="65">
        <v>23905.56</v>
      </c>
      <c r="E12" s="65">
        <v>24736.9</v>
      </c>
      <c r="F12" s="65">
        <f>C12-D12+E12</f>
        <v>-5128.59</v>
      </c>
      <c r="G12" s="14" t="s">
        <v>42</v>
      </c>
      <c r="H12" s="14">
        <v>5</v>
      </c>
      <c r="I12" s="95">
        <f>H12*12*H24</f>
        <v>57024</v>
      </c>
    </row>
    <row r="13" spans="1:9" s="18" customFormat="1" ht="29.25" customHeight="1">
      <c r="A13" s="4">
        <v>3</v>
      </c>
      <c r="B13" s="16" t="s">
        <v>43</v>
      </c>
      <c r="C13" s="67">
        <v>-886.1399999999994</v>
      </c>
      <c r="D13" s="65">
        <v>3554.28</v>
      </c>
      <c r="E13" s="65">
        <v>3677.85</v>
      </c>
      <c r="F13" s="65">
        <f>C13-D13+E13</f>
        <v>-762.5700000000002</v>
      </c>
      <c r="G13" s="14" t="s">
        <v>50</v>
      </c>
      <c r="H13" s="14">
        <v>0</v>
      </c>
      <c r="I13" s="95">
        <f>H13*12*H24</f>
        <v>0</v>
      </c>
    </row>
    <row r="14" spans="1:8" s="18" customFormat="1" ht="30" customHeight="1">
      <c r="A14" s="4">
        <v>4</v>
      </c>
      <c r="B14" s="16" t="s">
        <v>47</v>
      </c>
      <c r="C14" s="67">
        <v>-669.7300000000005</v>
      </c>
      <c r="D14" s="65">
        <v>674.83</v>
      </c>
      <c r="E14" s="65">
        <v>1262.57</v>
      </c>
      <c r="F14" s="65">
        <f>C14-D14+E14</f>
        <v>-81.99000000000046</v>
      </c>
      <c r="G14" s="17"/>
      <c r="H14" s="17"/>
    </row>
    <row r="15" spans="1:8" s="18" customFormat="1" ht="30" customHeight="1">
      <c r="A15" s="4">
        <v>5</v>
      </c>
      <c r="B15" s="16" t="s">
        <v>44</v>
      </c>
      <c r="C15" s="67">
        <v>-327.46000000000026</v>
      </c>
      <c r="D15" s="65">
        <v>2595.96</v>
      </c>
      <c r="E15" s="65">
        <v>2321.03</v>
      </c>
      <c r="F15" s="65">
        <f>C15-D15+E15</f>
        <v>-602.3899999999999</v>
      </c>
      <c r="G15" s="17"/>
      <c r="H15" s="17"/>
    </row>
    <row r="16" spans="1:8" s="18" customFormat="1" ht="30" customHeight="1">
      <c r="A16" s="4">
        <v>6</v>
      </c>
      <c r="B16" s="16" t="s">
        <v>135</v>
      </c>
      <c r="C16" s="146">
        <v>0</v>
      </c>
      <c r="D16" s="66">
        <f>484.92+161.64</f>
        <v>646.56</v>
      </c>
      <c r="E16" s="66">
        <v>578.96</v>
      </c>
      <c r="F16" s="65">
        <f>C16-D16+E16</f>
        <v>-67.59999999999991</v>
      </c>
      <c r="G16" s="17"/>
      <c r="H16" s="17"/>
    </row>
    <row r="17" spans="1:8" s="18" customFormat="1" ht="30" customHeight="1">
      <c r="A17" s="4">
        <v>7</v>
      </c>
      <c r="B17" s="16" t="s">
        <v>136</v>
      </c>
      <c r="C17" s="146">
        <v>0</v>
      </c>
      <c r="D17" s="66">
        <v>695.84</v>
      </c>
      <c r="E17" s="66">
        <v>586.71</v>
      </c>
      <c r="F17" s="65">
        <f>C17-D17+E17</f>
        <v>-109.13</v>
      </c>
      <c r="G17" s="17"/>
      <c r="H17" s="147" t="s">
        <v>139</v>
      </c>
    </row>
    <row r="18" spans="1:8" s="18" customFormat="1" ht="30" customHeight="1">
      <c r="A18" s="4">
        <v>8</v>
      </c>
      <c r="B18" s="16" t="s">
        <v>137</v>
      </c>
      <c r="C18" s="146">
        <v>0</v>
      </c>
      <c r="D18" s="66">
        <f>13883.59+4870.94</f>
        <v>18754.53</v>
      </c>
      <c r="E18" s="66">
        <v>16575.09</v>
      </c>
      <c r="F18" s="65">
        <f>C18-D18+E18</f>
        <v>-2179.4399999999987</v>
      </c>
      <c r="G18" s="17"/>
      <c r="H18" s="17"/>
    </row>
    <row r="19" spans="1:8" s="18" customFormat="1" ht="30" customHeight="1">
      <c r="A19" s="4">
        <v>9</v>
      </c>
      <c r="B19" s="16" t="s">
        <v>138</v>
      </c>
      <c r="C19" s="146">
        <v>0</v>
      </c>
      <c r="D19" s="66">
        <v>13115.3</v>
      </c>
      <c r="E19" s="66">
        <v>7009.32</v>
      </c>
      <c r="F19" s="65">
        <f>C19-D19+E19</f>
        <v>-6105.98</v>
      </c>
      <c r="G19" s="17"/>
      <c r="H19" s="17"/>
    </row>
    <row r="20" spans="1:6" ht="19.5" customHeight="1">
      <c r="A20" s="4"/>
      <c r="B20" s="16" t="s">
        <v>4</v>
      </c>
      <c r="C20" s="66">
        <f>SUM(C11:C19)</f>
        <v>-22251.060000000016</v>
      </c>
      <c r="D20" s="66">
        <f>SUM(D11:D19)</f>
        <v>140608.46</v>
      </c>
      <c r="E20" s="66">
        <f>SUM(E11:E19)</f>
        <v>135654.73000000004</v>
      </c>
      <c r="F20" s="66">
        <f>SUM(F11:F19)</f>
        <v>-27204.79000000002</v>
      </c>
    </row>
    <row r="21" ht="18.75" customHeight="1"/>
    <row r="22" spans="1:6" ht="15.75">
      <c r="A22" s="120" t="s">
        <v>27</v>
      </c>
      <c r="B22" s="120"/>
      <c r="C22" s="120"/>
      <c r="D22" s="120"/>
      <c r="E22" s="120"/>
      <c r="F22" s="120"/>
    </row>
    <row r="23" spans="1:8" ht="30" customHeight="1">
      <c r="A23" s="101"/>
      <c r="B23" s="101"/>
      <c r="C23" s="101"/>
      <c r="D23" s="101"/>
      <c r="E23" s="101"/>
      <c r="F23" s="101"/>
      <c r="H23" s="5" t="s">
        <v>28</v>
      </c>
    </row>
    <row r="24" spans="1:8" ht="33" customHeight="1">
      <c r="A24" s="15" t="s">
        <v>40</v>
      </c>
      <c r="B24" s="121" t="s">
        <v>6</v>
      </c>
      <c r="C24" s="121"/>
      <c r="D24" s="121"/>
      <c r="E24" s="121"/>
      <c r="F24" s="19" t="s">
        <v>16</v>
      </c>
      <c r="G24" s="20"/>
      <c r="H24" s="5">
        <f>D5</f>
        <v>950.4</v>
      </c>
    </row>
    <row r="25" spans="1:10" ht="18" customHeight="1">
      <c r="A25" s="21">
        <v>1</v>
      </c>
      <c r="B25" s="122" t="s">
        <v>8</v>
      </c>
      <c r="C25" s="122"/>
      <c r="D25" s="122"/>
      <c r="E25" s="123"/>
      <c r="F25" s="108">
        <f>I12</f>
        <v>57024</v>
      </c>
      <c r="G25" s="10"/>
      <c r="H25" s="5" t="s">
        <v>29</v>
      </c>
      <c r="I25" s="5" t="s">
        <v>30</v>
      </c>
      <c r="J25" s="5" t="s">
        <v>31</v>
      </c>
    </row>
    <row r="26" spans="1:7" ht="18" customHeight="1">
      <c r="A26" s="23">
        <v>2</v>
      </c>
      <c r="B26" s="118" t="s">
        <v>44</v>
      </c>
      <c r="C26" s="118"/>
      <c r="D26" s="118"/>
      <c r="E26" s="119"/>
      <c r="F26" s="108">
        <f>D15</f>
        <v>2595.96</v>
      </c>
      <c r="G26" s="10"/>
    </row>
    <row r="27" spans="1:7" ht="30" customHeight="1">
      <c r="A27" s="23">
        <v>3</v>
      </c>
      <c r="B27" s="118" t="s">
        <v>127</v>
      </c>
      <c r="C27" s="118"/>
      <c r="D27" s="118"/>
      <c r="E27" s="119"/>
      <c r="F27" s="108">
        <f>F54</f>
        <v>478</v>
      </c>
      <c r="G27" s="106"/>
    </row>
    <row r="28" spans="1:7" ht="18" customHeight="1">
      <c r="A28" s="23">
        <v>4</v>
      </c>
      <c r="B28" s="118" t="s">
        <v>11</v>
      </c>
      <c r="C28" s="118"/>
      <c r="D28" s="118"/>
      <c r="E28" s="119"/>
      <c r="F28" s="108">
        <f>F29+F30+F31</f>
        <v>20404.8</v>
      </c>
      <c r="G28" s="12"/>
    </row>
    <row r="29" spans="1:7" ht="16.5" customHeight="1">
      <c r="A29" s="23" t="s">
        <v>12</v>
      </c>
      <c r="B29" s="118" t="s">
        <v>32</v>
      </c>
      <c r="C29" s="118"/>
      <c r="D29" s="118"/>
      <c r="E29" s="119"/>
      <c r="F29" s="108">
        <f>F51+F52+F53</f>
        <v>11260</v>
      </c>
      <c r="G29" s="12"/>
    </row>
    <row r="30" spans="1:7" ht="16.5" customHeight="1">
      <c r="A30" s="23" t="s">
        <v>12</v>
      </c>
      <c r="B30" s="118" t="s">
        <v>33</v>
      </c>
      <c r="C30" s="118"/>
      <c r="D30" s="118"/>
      <c r="E30" s="119"/>
      <c r="F30" s="108">
        <f>F48+F49+F50</f>
        <v>3158</v>
      </c>
      <c r="G30" s="10"/>
    </row>
    <row r="31" spans="1:7" ht="16.5" customHeight="1">
      <c r="A31" s="23" t="s">
        <v>12</v>
      </c>
      <c r="B31" s="118" t="s">
        <v>146</v>
      </c>
      <c r="C31" s="118"/>
      <c r="D31" s="118"/>
      <c r="E31" s="119"/>
      <c r="F31" s="108">
        <f>F55</f>
        <v>5986.8</v>
      </c>
      <c r="G31" s="10"/>
    </row>
    <row r="32" spans="1:7" ht="17.25" customHeight="1">
      <c r="A32" s="23">
        <v>5</v>
      </c>
      <c r="B32" s="113" t="s">
        <v>147</v>
      </c>
      <c r="C32" s="113"/>
      <c r="D32" s="113"/>
      <c r="E32" s="113"/>
      <c r="F32" s="107">
        <f>F56</f>
        <v>1100</v>
      </c>
      <c r="G32" s="10"/>
    </row>
    <row r="33" spans="1:7" ht="17.25" customHeight="1">
      <c r="A33" s="23">
        <v>6</v>
      </c>
      <c r="B33" s="113" t="s">
        <v>47</v>
      </c>
      <c r="C33" s="113"/>
      <c r="D33" s="113"/>
      <c r="E33" s="113"/>
      <c r="F33" s="3">
        <f>D14</f>
        <v>674.83</v>
      </c>
      <c r="G33" s="10"/>
    </row>
    <row r="34" spans="1:7" ht="17.25" customHeight="1">
      <c r="A34" s="23">
        <v>7</v>
      </c>
      <c r="B34" s="113" t="s">
        <v>49</v>
      </c>
      <c r="C34" s="113"/>
      <c r="D34" s="113"/>
      <c r="E34" s="113"/>
      <c r="F34" s="3">
        <f>D12+D13</f>
        <v>27459.84</v>
      </c>
      <c r="G34" s="10"/>
    </row>
    <row r="35" spans="1:7" ht="17.25" customHeight="1">
      <c r="A35" s="23">
        <v>8</v>
      </c>
      <c r="B35" s="113" t="s">
        <v>148</v>
      </c>
      <c r="C35" s="113"/>
      <c r="D35" s="113"/>
      <c r="E35" s="113"/>
      <c r="F35" s="3">
        <f>F57</f>
        <v>500</v>
      </c>
      <c r="G35" s="10"/>
    </row>
    <row r="36" spans="1:7" ht="17.25" customHeight="1">
      <c r="A36" s="23">
        <v>9</v>
      </c>
      <c r="B36" s="113" t="s">
        <v>135</v>
      </c>
      <c r="C36" s="113"/>
      <c r="D36" s="113"/>
      <c r="E36" s="113"/>
      <c r="F36" s="3">
        <f>D16</f>
        <v>646.56</v>
      </c>
      <c r="G36" s="10"/>
    </row>
    <row r="37" spans="1:7" ht="17.25" customHeight="1">
      <c r="A37" s="23">
        <v>10</v>
      </c>
      <c r="B37" s="113" t="s">
        <v>136</v>
      </c>
      <c r="C37" s="113"/>
      <c r="D37" s="113"/>
      <c r="E37" s="113"/>
      <c r="F37" s="3">
        <f>D17</f>
        <v>695.84</v>
      </c>
      <c r="G37" s="10"/>
    </row>
    <row r="38" spans="1:7" ht="17.25" customHeight="1">
      <c r="A38" s="23">
        <v>11</v>
      </c>
      <c r="B38" s="113" t="s">
        <v>137</v>
      </c>
      <c r="C38" s="113"/>
      <c r="D38" s="113"/>
      <c r="E38" s="113"/>
      <c r="F38" s="3">
        <f>D18</f>
        <v>18754.53</v>
      </c>
      <c r="G38" s="10"/>
    </row>
    <row r="39" spans="1:7" ht="17.25" customHeight="1">
      <c r="A39" s="23">
        <v>12</v>
      </c>
      <c r="B39" s="113" t="s">
        <v>138</v>
      </c>
      <c r="C39" s="113"/>
      <c r="D39" s="113"/>
      <c r="E39" s="113"/>
      <c r="F39" s="3">
        <f>D19</f>
        <v>13115.3</v>
      </c>
      <c r="G39" s="10"/>
    </row>
    <row r="40" spans="1:7" s="26" customFormat="1" ht="21" customHeight="1">
      <c r="A40" s="24"/>
      <c r="B40" s="114" t="s">
        <v>13</v>
      </c>
      <c r="C40" s="114"/>
      <c r="D40" s="114"/>
      <c r="E40" s="114"/>
      <c r="F40" s="25">
        <f>F25+F26+F27+F28+F34+F32+F33+F35+F36+F37+F38+F39</f>
        <v>143449.65999999997</v>
      </c>
      <c r="G40" s="7"/>
    </row>
    <row r="41" ht="30.75" customHeight="1"/>
    <row r="42" spans="1:6" ht="18" customHeight="1">
      <c r="A42" s="96" t="s">
        <v>133</v>
      </c>
      <c r="B42" s="96"/>
      <c r="C42" s="96"/>
      <c r="D42" s="96"/>
      <c r="E42" s="96"/>
      <c r="F42" s="3">
        <f>D7+D20-F40</f>
        <v>-14954.737999999983</v>
      </c>
    </row>
    <row r="43" spans="1:6" ht="20.25" customHeight="1">
      <c r="A43" s="96" t="s">
        <v>134</v>
      </c>
      <c r="B43" s="96"/>
      <c r="C43" s="96"/>
      <c r="D43" s="96"/>
      <c r="E43" s="96"/>
      <c r="F43" s="3">
        <f>F20</f>
        <v>-27204.79000000002</v>
      </c>
    </row>
    <row r="44" spans="1:6" ht="18" customHeight="1" hidden="1" outlineLevel="1">
      <c r="A44" s="97" t="s">
        <v>103</v>
      </c>
      <c r="B44" s="97"/>
      <c r="C44" s="97"/>
      <c r="D44" s="97"/>
      <c r="E44" s="97"/>
      <c r="F44" s="3">
        <f>F42+F43</f>
        <v>-42159.528000000006</v>
      </c>
    </row>
    <row r="45" ht="11.25" customHeight="1" collapsed="1"/>
    <row r="46" ht="75.75" customHeight="1"/>
    <row r="47" spans="1:6" ht="15.75">
      <c r="A47" s="148" t="s">
        <v>23</v>
      </c>
      <c r="B47" s="148" t="s">
        <v>15</v>
      </c>
      <c r="C47" s="149" t="s">
        <v>35</v>
      </c>
      <c r="D47" s="150"/>
      <c r="E47" s="151"/>
      <c r="F47" s="148" t="s">
        <v>36</v>
      </c>
    </row>
    <row r="48" spans="1:6" s="32" customFormat="1" ht="46.5" customHeight="1">
      <c r="A48" s="148"/>
      <c r="B48" s="152" t="s">
        <v>140</v>
      </c>
      <c r="C48" s="153" t="s">
        <v>141</v>
      </c>
      <c r="D48" s="154"/>
      <c r="E48" s="155"/>
      <c r="F48" s="156">
        <f>170*7</f>
        <v>1190</v>
      </c>
    </row>
    <row r="49" spans="1:6" ht="50.25" customHeight="1">
      <c r="A49" s="148"/>
      <c r="B49" s="157">
        <v>42752</v>
      </c>
      <c r="C49" s="153" t="s">
        <v>142</v>
      </c>
      <c r="D49" s="154"/>
      <c r="E49" s="155"/>
      <c r="F49" s="156">
        <v>1798</v>
      </c>
    </row>
    <row r="50" spans="1:6" ht="35.25" customHeight="1">
      <c r="A50" s="148"/>
      <c r="B50" s="157">
        <v>43098</v>
      </c>
      <c r="C50" s="153" t="s">
        <v>143</v>
      </c>
      <c r="D50" s="154"/>
      <c r="E50" s="155"/>
      <c r="F50" s="156">
        <v>170</v>
      </c>
    </row>
    <row r="51" spans="1:6" ht="53.25" customHeight="1">
      <c r="A51" s="158"/>
      <c r="B51" s="157">
        <v>42857</v>
      </c>
      <c r="C51" s="153" t="s">
        <v>144</v>
      </c>
      <c r="D51" s="154"/>
      <c r="E51" s="155"/>
      <c r="F51" s="159">
        <v>377</v>
      </c>
    </row>
    <row r="52" spans="1:6" ht="57" customHeight="1">
      <c r="A52" s="158"/>
      <c r="B52" s="157">
        <v>42937</v>
      </c>
      <c r="C52" s="153" t="s">
        <v>144</v>
      </c>
      <c r="D52" s="154"/>
      <c r="E52" s="155"/>
      <c r="F52" s="159">
        <v>377</v>
      </c>
    </row>
    <row r="53" spans="1:6" ht="66.75" customHeight="1">
      <c r="A53" s="158"/>
      <c r="B53" s="157">
        <v>43020</v>
      </c>
      <c r="C53" s="153" t="s">
        <v>145</v>
      </c>
      <c r="D53" s="154"/>
      <c r="E53" s="155"/>
      <c r="F53" s="159">
        <v>10506</v>
      </c>
    </row>
    <row r="54" spans="1:6" ht="17.25" customHeight="1">
      <c r="A54" s="158"/>
      <c r="B54" s="157">
        <v>42886</v>
      </c>
      <c r="C54" s="160" t="s">
        <v>117</v>
      </c>
      <c r="D54" s="161"/>
      <c r="E54" s="162"/>
      <c r="F54" s="158">
        <v>478</v>
      </c>
    </row>
    <row r="55" spans="1:6" ht="41.25" customHeight="1">
      <c r="A55" s="158"/>
      <c r="B55" s="157">
        <v>42947</v>
      </c>
      <c r="C55" s="153" t="s">
        <v>146</v>
      </c>
      <c r="D55" s="154"/>
      <c r="E55" s="155"/>
      <c r="F55" s="158">
        <v>5986.8</v>
      </c>
    </row>
    <row r="56" spans="1:6" ht="15.75">
      <c r="A56" s="158"/>
      <c r="B56" s="157">
        <v>43058</v>
      </c>
      <c r="C56" s="153" t="s">
        <v>147</v>
      </c>
      <c r="D56" s="154"/>
      <c r="E56" s="155"/>
      <c r="F56" s="158">
        <v>1100</v>
      </c>
    </row>
    <row r="57" spans="1:6" ht="15.75">
      <c r="A57" s="158"/>
      <c r="B57" s="157">
        <v>43031</v>
      </c>
      <c r="C57" s="177" t="s">
        <v>148</v>
      </c>
      <c r="D57" s="178"/>
      <c r="E57" s="179"/>
      <c r="F57" s="158">
        <v>500</v>
      </c>
    </row>
    <row r="58" spans="1:6" ht="15.75">
      <c r="A58" s="158"/>
      <c r="B58" s="158"/>
      <c r="C58" s="163"/>
      <c r="D58" s="164"/>
      <c r="E58" s="165"/>
      <c r="F58" s="158"/>
    </row>
    <row r="59" spans="1:6" ht="15.75">
      <c r="A59" s="158"/>
      <c r="B59" s="158"/>
      <c r="C59" s="163"/>
      <c r="D59" s="164"/>
      <c r="E59" s="165"/>
      <c r="F59" s="158"/>
    </row>
    <row r="60" spans="1:6" ht="16.5" customHeight="1">
      <c r="A60" s="166"/>
      <c r="B60" s="167"/>
      <c r="C60" s="168"/>
      <c r="D60" s="169"/>
      <c r="E60" s="170"/>
      <c r="F60" s="171"/>
    </row>
    <row r="61" spans="1:6" ht="15.75">
      <c r="A61" s="172" t="s">
        <v>37</v>
      </c>
      <c r="B61" s="172"/>
      <c r="C61" s="172"/>
      <c r="D61" s="172"/>
      <c r="E61" s="172"/>
      <c r="F61" s="173">
        <f>SUM(F48:F60)</f>
        <v>22482.8</v>
      </c>
    </row>
    <row r="62" spans="1:6" ht="30.75" customHeight="1">
      <c r="A62" s="174"/>
      <c r="B62" s="175"/>
      <c r="C62" s="174"/>
      <c r="D62" s="174"/>
      <c r="E62" s="174"/>
      <c r="F62" s="176"/>
    </row>
    <row r="63" spans="1:6" s="93" customFormat="1" ht="15" customHeight="1">
      <c r="A63" s="174"/>
      <c r="B63" s="175"/>
      <c r="C63" s="174"/>
      <c r="D63" s="174"/>
      <c r="E63" s="174"/>
      <c r="F63" s="176"/>
    </row>
  </sheetData>
  <sheetProtection/>
  <mergeCells count="32">
    <mergeCell ref="C57:E57"/>
    <mergeCell ref="B35:E35"/>
    <mergeCell ref="B39:E39"/>
    <mergeCell ref="C55:E55"/>
    <mergeCell ref="C56:E56"/>
    <mergeCell ref="A1:F1"/>
    <mergeCell ref="A2:F2"/>
    <mergeCell ref="A22:F22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40:E40"/>
    <mergeCell ref="C47:E47"/>
    <mergeCell ref="C48:E48"/>
    <mergeCell ref="C49:E49"/>
    <mergeCell ref="B36:E36"/>
    <mergeCell ref="B37:E37"/>
    <mergeCell ref="B38:E38"/>
    <mergeCell ref="C50:E50"/>
    <mergeCell ref="C51:E51"/>
    <mergeCell ref="C52:E52"/>
    <mergeCell ref="C53:E53"/>
    <mergeCell ref="C60:E60"/>
    <mergeCell ref="A61:E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H14" sqref="H14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0" t="s">
        <v>107</v>
      </c>
      <c r="B1" s="120"/>
      <c r="C1" s="120"/>
      <c r="D1" s="120"/>
      <c r="E1" s="120"/>
      <c r="F1" s="120"/>
      <c r="G1" s="100"/>
    </row>
    <row r="2" spans="1:8" ht="15.75">
      <c r="A2" s="120" t="s">
        <v>88</v>
      </c>
      <c r="B2" s="120"/>
      <c r="C2" s="120"/>
      <c r="D2" s="120"/>
      <c r="E2" s="120"/>
      <c r="F2" s="120"/>
      <c r="G2" s="7"/>
      <c r="H2" s="8"/>
    </row>
    <row r="3" ht="9" customHeight="1"/>
    <row r="4" spans="1:6" ht="15.75" hidden="1" outlineLevel="1">
      <c r="A4" s="10" t="s">
        <v>61</v>
      </c>
      <c r="C4" s="10"/>
      <c r="D4" s="10"/>
      <c r="E4" s="10"/>
      <c r="F4" s="10"/>
    </row>
    <row r="5" spans="1:6" ht="15.75" hidden="1" outlineLevel="1">
      <c r="A5" s="10" t="s">
        <v>17</v>
      </c>
      <c r="C5" s="10"/>
      <c r="D5" s="10">
        <v>950.4</v>
      </c>
      <c r="E5" s="10" t="s">
        <v>18</v>
      </c>
      <c r="F5" s="10"/>
    </row>
    <row r="6" ht="9" customHeight="1" collapsed="1">
      <c r="I6" s="30"/>
    </row>
    <row r="7" spans="1:6" ht="15.75">
      <c r="A7" s="7" t="s">
        <v>108</v>
      </c>
      <c r="C7" s="7"/>
      <c r="D7" s="11">
        <f>'2015'!F33</f>
        <v>529.2299999999959</v>
      </c>
      <c r="E7" s="7" t="s">
        <v>87</v>
      </c>
      <c r="F7" s="7"/>
    </row>
    <row r="8" spans="1:6" ht="15.75">
      <c r="A8" s="7" t="s">
        <v>109</v>
      </c>
      <c r="C8" s="10"/>
      <c r="D8" s="12">
        <f>C16</f>
        <v>-15403.320000000009</v>
      </c>
      <c r="E8" s="10" t="s">
        <v>21</v>
      </c>
      <c r="F8" s="10"/>
    </row>
    <row r="9" spans="2:6" ht="24.75" customHeight="1">
      <c r="B9" s="10"/>
      <c r="C9" s="10"/>
      <c r="D9" s="10"/>
      <c r="E9" s="10"/>
      <c r="F9" s="13" t="s">
        <v>22</v>
      </c>
    </row>
    <row r="10" spans="1:6" s="9" customFormat="1" ht="28.5" customHeight="1">
      <c r="A10" s="4" t="s">
        <v>23</v>
      </c>
      <c r="B10" s="14" t="s">
        <v>24</v>
      </c>
      <c r="C10" s="15" t="s">
        <v>110</v>
      </c>
      <c r="D10" s="15" t="s">
        <v>0</v>
      </c>
      <c r="E10" s="15" t="s">
        <v>26</v>
      </c>
      <c r="F10" s="15" t="s">
        <v>111</v>
      </c>
    </row>
    <row r="11" spans="1:9" s="18" customFormat="1" ht="30" customHeight="1">
      <c r="A11" s="4">
        <v>1</v>
      </c>
      <c r="B11" s="16" t="s">
        <v>2</v>
      </c>
      <c r="C11" s="67">
        <v>-9238.900000000009</v>
      </c>
      <c r="D11" s="65">
        <v>76665.6</v>
      </c>
      <c r="E11" s="65">
        <v>71496.7</v>
      </c>
      <c r="F11" s="65">
        <f>C11-D11+E11</f>
        <v>-14407.800000000017</v>
      </c>
      <c r="G11" s="14" t="s">
        <v>41</v>
      </c>
      <c r="H11" s="14">
        <v>11</v>
      </c>
      <c r="I11" s="94">
        <f>H11*12*H20</f>
        <v>125452.8</v>
      </c>
    </row>
    <row r="12" spans="1:9" s="18" customFormat="1" ht="15.75">
      <c r="A12" s="4">
        <v>2</v>
      </c>
      <c r="B12" s="16" t="s">
        <v>3</v>
      </c>
      <c r="C12" s="67">
        <v>-4746.049999999999</v>
      </c>
      <c r="D12" s="65">
        <v>23507.68</v>
      </c>
      <c r="E12" s="65">
        <v>22293.8</v>
      </c>
      <c r="F12" s="65">
        <f>C12-D12+E12</f>
        <v>-5959.93</v>
      </c>
      <c r="G12" s="14" t="s">
        <v>42</v>
      </c>
      <c r="H12" s="14">
        <v>5</v>
      </c>
      <c r="I12" s="95">
        <f>H12*12*H20</f>
        <v>57024</v>
      </c>
    </row>
    <row r="13" spans="1:9" s="18" customFormat="1" ht="29.25" customHeight="1">
      <c r="A13" s="4">
        <v>3</v>
      </c>
      <c r="B13" s="16" t="s">
        <v>43</v>
      </c>
      <c r="C13" s="67">
        <v>-705.6799999999998</v>
      </c>
      <c r="D13" s="65">
        <v>3495.12</v>
      </c>
      <c r="E13" s="65">
        <v>3314.66</v>
      </c>
      <c r="F13" s="65">
        <f>C13-D13+E13</f>
        <v>-886.1399999999994</v>
      </c>
      <c r="G13" s="14" t="s">
        <v>50</v>
      </c>
      <c r="H13" s="14">
        <v>0</v>
      </c>
      <c r="I13" s="95">
        <f>H13*12*H20</f>
        <v>0</v>
      </c>
    </row>
    <row r="14" spans="1:8" s="18" customFormat="1" ht="30" customHeight="1">
      <c r="A14" s="4">
        <v>4</v>
      </c>
      <c r="B14" s="16" t="s">
        <v>47</v>
      </c>
      <c r="C14" s="67">
        <v>-507.4300000000003</v>
      </c>
      <c r="D14" s="65">
        <v>2776.79</v>
      </c>
      <c r="E14" s="65">
        <v>2614.49</v>
      </c>
      <c r="F14" s="65">
        <f>C14-D14+E14</f>
        <v>-669.7300000000005</v>
      </c>
      <c r="G14" s="17"/>
      <c r="H14" s="17"/>
    </row>
    <row r="15" spans="1:8" s="18" customFormat="1" ht="30" customHeight="1">
      <c r="A15" s="4">
        <v>5</v>
      </c>
      <c r="B15" s="16" t="s">
        <v>44</v>
      </c>
      <c r="C15" s="67">
        <v>-205.26000000000022</v>
      </c>
      <c r="D15" s="65">
        <v>1811.88</v>
      </c>
      <c r="E15" s="65">
        <v>1689.68</v>
      </c>
      <c r="F15" s="65">
        <f>C15-D15+E15</f>
        <v>-327.46000000000026</v>
      </c>
      <c r="G15" s="17"/>
      <c r="H15" s="17"/>
    </row>
    <row r="16" spans="1:6" ht="19.5" customHeight="1">
      <c r="A16" s="4"/>
      <c r="B16" s="16" t="s">
        <v>4</v>
      </c>
      <c r="C16" s="66">
        <f>SUM(C11:C15)</f>
        <v>-15403.320000000009</v>
      </c>
      <c r="D16" s="66">
        <f>SUM(D11:D15)</f>
        <v>108257.06999999999</v>
      </c>
      <c r="E16" s="66">
        <f>SUM(E11:E15)</f>
        <v>101409.33</v>
      </c>
      <c r="F16" s="66">
        <f>SUM(F11:F15)</f>
        <v>-22251.060000000016</v>
      </c>
    </row>
    <row r="17" ht="18.75" customHeight="1"/>
    <row r="18" spans="1:6" ht="15.75">
      <c r="A18" s="120" t="s">
        <v>27</v>
      </c>
      <c r="B18" s="120"/>
      <c r="C18" s="120"/>
      <c r="D18" s="120"/>
      <c r="E18" s="120"/>
      <c r="F18" s="120"/>
    </row>
    <row r="19" spans="1:8" ht="30" customHeight="1">
      <c r="A19" s="100"/>
      <c r="B19" s="100"/>
      <c r="C19" s="100"/>
      <c r="D19" s="100"/>
      <c r="E19" s="100"/>
      <c r="F19" s="100"/>
      <c r="H19" s="5" t="s">
        <v>28</v>
      </c>
    </row>
    <row r="20" spans="1:8" ht="33" customHeight="1">
      <c r="A20" s="15" t="s">
        <v>40</v>
      </c>
      <c r="B20" s="121" t="s">
        <v>6</v>
      </c>
      <c r="C20" s="121"/>
      <c r="D20" s="121"/>
      <c r="E20" s="121"/>
      <c r="F20" s="19" t="s">
        <v>16</v>
      </c>
      <c r="G20" s="20"/>
      <c r="H20" s="5">
        <f>D5</f>
        <v>950.4</v>
      </c>
    </row>
    <row r="21" spans="1:10" ht="18" customHeight="1">
      <c r="A21" s="21">
        <v>1</v>
      </c>
      <c r="B21" s="122" t="s">
        <v>8</v>
      </c>
      <c r="C21" s="122"/>
      <c r="D21" s="122"/>
      <c r="E21" s="123"/>
      <c r="F21" s="108">
        <f>I12</f>
        <v>57024</v>
      </c>
      <c r="G21" s="10"/>
      <c r="H21" s="5" t="s">
        <v>29</v>
      </c>
      <c r="I21" s="5" t="s">
        <v>30</v>
      </c>
      <c r="J21" s="5" t="s">
        <v>31</v>
      </c>
    </row>
    <row r="22" spans="1:7" ht="18" customHeight="1">
      <c r="A22" s="23">
        <v>2</v>
      </c>
      <c r="B22" s="118" t="s">
        <v>44</v>
      </c>
      <c r="C22" s="118"/>
      <c r="D22" s="118"/>
      <c r="E22" s="119"/>
      <c r="F22" s="108">
        <f>0.26*12*H20</f>
        <v>2965.248</v>
      </c>
      <c r="G22" s="10"/>
    </row>
    <row r="23" spans="1:7" ht="30" customHeight="1">
      <c r="A23" s="23">
        <v>3</v>
      </c>
      <c r="B23" s="118" t="s">
        <v>127</v>
      </c>
      <c r="C23" s="118"/>
      <c r="D23" s="118"/>
      <c r="E23" s="119"/>
      <c r="F23" s="108">
        <f>I13+F45+F48+F50+F54</f>
        <v>9197</v>
      </c>
      <c r="G23" s="106"/>
    </row>
    <row r="24" spans="1:7" ht="18" customHeight="1">
      <c r="A24" s="23">
        <v>4</v>
      </c>
      <c r="B24" s="118" t="s">
        <v>11</v>
      </c>
      <c r="C24" s="118"/>
      <c r="D24" s="118"/>
      <c r="E24" s="119"/>
      <c r="F24" s="108">
        <f>F25+F26+F27</f>
        <v>21244</v>
      </c>
      <c r="G24" s="12"/>
    </row>
    <row r="25" spans="1:7" ht="16.5" customHeight="1">
      <c r="A25" s="23" t="s">
        <v>12</v>
      </c>
      <c r="B25" s="118" t="s">
        <v>32</v>
      </c>
      <c r="C25" s="118"/>
      <c r="D25" s="118"/>
      <c r="E25" s="119"/>
      <c r="F25" s="108">
        <f>F41+F42+F43+F44+F46+F47+F49+F52+F53+F55</f>
        <v>14364</v>
      </c>
      <c r="G25" s="10"/>
    </row>
    <row r="26" spans="1:7" ht="16.5" customHeight="1">
      <c r="A26" s="23" t="s">
        <v>12</v>
      </c>
      <c r="B26" s="118" t="s">
        <v>33</v>
      </c>
      <c r="C26" s="118"/>
      <c r="D26" s="118"/>
      <c r="E26" s="119"/>
      <c r="F26" s="108">
        <f>F39+F40+F51+F57+F60</f>
        <v>4410</v>
      </c>
      <c r="G26" s="10"/>
    </row>
    <row r="27" spans="1:7" ht="16.5" customHeight="1">
      <c r="A27" s="23" t="s">
        <v>12</v>
      </c>
      <c r="B27" s="118" t="s">
        <v>34</v>
      </c>
      <c r="C27" s="118"/>
      <c r="D27" s="118"/>
      <c r="E27" s="119"/>
      <c r="F27" s="108">
        <f>F58+F59</f>
        <v>2470</v>
      </c>
      <c r="G27" s="10"/>
    </row>
    <row r="28" spans="1:7" ht="17.25" customHeight="1">
      <c r="A28" s="23">
        <v>5</v>
      </c>
      <c r="B28" s="113" t="s">
        <v>105</v>
      </c>
      <c r="C28" s="113"/>
      <c r="D28" s="113"/>
      <c r="E28" s="113"/>
      <c r="F28" s="107">
        <f>F56</f>
        <v>690</v>
      </c>
      <c r="G28" s="10"/>
    </row>
    <row r="29" spans="1:7" ht="17.25" customHeight="1">
      <c r="A29" s="23">
        <v>6</v>
      </c>
      <c r="B29" s="113" t="s">
        <v>47</v>
      </c>
      <c r="C29" s="113"/>
      <c r="D29" s="113"/>
      <c r="E29" s="113"/>
      <c r="F29" s="3">
        <f>D14</f>
        <v>2776.79</v>
      </c>
      <c r="G29" s="10"/>
    </row>
    <row r="30" spans="1:7" ht="17.25" customHeight="1">
      <c r="A30" s="23">
        <v>7</v>
      </c>
      <c r="B30" s="113" t="s">
        <v>49</v>
      </c>
      <c r="C30" s="113"/>
      <c r="D30" s="113"/>
      <c r="E30" s="113"/>
      <c r="F30" s="3">
        <f>D12+D13</f>
        <v>27002.8</v>
      </c>
      <c r="G30" s="10"/>
    </row>
    <row r="31" spans="1:7" s="26" customFormat="1" ht="21" customHeight="1">
      <c r="A31" s="24"/>
      <c r="B31" s="114" t="s">
        <v>13</v>
      </c>
      <c r="C31" s="114"/>
      <c r="D31" s="114"/>
      <c r="E31" s="114"/>
      <c r="F31" s="25">
        <f>F21+F22+F23+F24+F30+F28+F29</f>
        <v>120899.83799999999</v>
      </c>
      <c r="G31" s="7"/>
    </row>
    <row r="32" ht="30.75" customHeight="1"/>
    <row r="33" spans="1:6" ht="18" customHeight="1">
      <c r="A33" s="96" t="s">
        <v>112</v>
      </c>
      <c r="B33" s="96"/>
      <c r="C33" s="96"/>
      <c r="D33" s="96"/>
      <c r="E33" s="96"/>
      <c r="F33" s="3">
        <f>D7+D16-F31</f>
        <v>-12113.538</v>
      </c>
    </row>
    <row r="34" spans="1:6" ht="20.25" customHeight="1">
      <c r="A34" s="96" t="s">
        <v>113</v>
      </c>
      <c r="B34" s="96"/>
      <c r="C34" s="96"/>
      <c r="D34" s="96"/>
      <c r="E34" s="96"/>
      <c r="F34" s="3">
        <f>F16</f>
        <v>-22251.060000000016</v>
      </c>
    </row>
    <row r="35" spans="1:6" ht="18" customHeight="1" hidden="1" outlineLevel="1">
      <c r="A35" s="97" t="s">
        <v>103</v>
      </c>
      <c r="B35" s="97"/>
      <c r="C35" s="97"/>
      <c r="D35" s="97"/>
      <c r="E35" s="97"/>
      <c r="F35" s="3">
        <f>F33+F34</f>
        <v>-34364.59800000001</v>
      </c>
    </row>
    <row r="36" ht="11.25" customHeight="1" collapsed="1"/>
    <row r="37" ht="75.75" customHeight="1"/>
    <row r="38" spans="1:6" ht="15.75">
      <c r="A38" s="27" t="s">
        <v>23</v>
      </c>
      <c r="B38" s="27" t="s">
        <v>15</v>
      </c>
      <c r="C38" s="115" t="s">
        <v>35</v>
      </c>
      <c r="D38" s="116"/>
      <c r="E38" s="117"/>
      <c r="F38" s="27" t="s">
        <v>36</v>
      </c>
    </row>
    <row r="39" spans="1:6" s="32" customFormat="1" ht="15.75">
      <c r="A39" s="31"/>
      <c r="B39" s="41" t="s">
        <v>100</v>
      </c>
      <c r="C39" s="109" t="s">
        <v>89</v>
      </c>
      <c r="D39" s="110"/>
      <c r="E39" s="111"/>
      <c r="F39" s="42">
        <f>12*179</f>
        <v>2148</v>
      </c>
    </row>
    <row r="40" spans="1:6" ht="15.75" customHeight="1">
      <c r="A40" s="90"/>
      <c r="B40" s="102">
        <v>42473</v>
      </c>
      <c r="C40" s="109" t="s">
        <v>114</v>
      </c>
      <c r="D40" s="110"/>
      <c r="E40" s="111"/>
      <c r="F40" s="92">
        <v>582</v>
      </c>
    </row>
    <row r="41" spans="1:6" ht="15.75">
      <c r="A41" s="90"/>
      <c r="B41" s="102">
        <v>42515</v>
      </c>
      <c r="C41" s="109" t="s">
        <v>115</v>
      </c>
      <c r="D41" s="110"/>
      <c r="E41" s="111"/>
      <c r="F41" s="92">
        <v>6317</v>
      </c>
    </row>
    <row r="42" spans="1:6" ht="17.25" customHeight="1">
      <c r="A42" s="90"/>
      <c r="B42" s="91">
        <v>42520</v>
      </c>
      <c r="C42" s="109" t="s">
        <v>116</v>
      </c>
      <c r="D42" s="110"/>
      <c r="E42" s="111"/>
      <c r="F42" s="103">
        <v>931</v>
      </c>
    </row>
    <row r="43" spans="1:6" ht="21.75" customHeight="1">
      <c r="A43" s="90"/>
      <c r="B43" s="91">
        <v>42529</v>
      </c>
      <c r="C43" s="109" t="s">
        <v>126</v>
      </c>
      <c r="D43" s="110"/>
      <c r="E43" s="111"/>
      <c r="F43" s="104">
        <v>911</v>
      </c>
    </row>
    <row r="44" spans="1:6" ht="15.75">
      <c r="A44" s="90"/>
      <c r="B44" s="91">
        <v>42531</v>
      </c>
      <c r="C44" s="109" t="s">
        <v>116</v>
      </c>
      <c r="D44" s="110"/>
      <c r="E44" s="111"/>
      <c r="F44" s="104">
        <v>1306</v>
      </c>
    </row>
    <row r="45" spans="1:6" ht="17.25" customHeight="1">
      <c r="A45" s="90"/>
      <c r="B45" s="91">
        <v>42551</v>
      </c>
      <c r="C45" s="109" t="s">
        <v>117</v>
      </c>
      <c r="D45" s="110"/>
      <c r="E45" s="111"/>
      <c r="F45" s="104">
        <v>500</v>
      </c>
    </row>
    <row r="46" spans="1:6" ht="15.75">
      <c r="A46" s="90"/>
      <c r="B46" s="91">
        <v>42555</v>
      </c>
      <c r="C46" s="109" t="s">
        <v>116</v>
      </c>
      <c r="D46" s="110"/>
      <c r="E46" s="111"/>
      <c r="F46" s="105">
        <v>931</v>
      </c>
    </row>
    <row r="47" spans="1:6" ht="15.75">
      <c r="A47" s="90"/>
      <c r="B47" s="91">
        <v>42555</v>
      </c>
      <c r="C47" s="109" t="s">
        <v>118</v>
      </c>
      <c r="D47" s="110"/>
      <c r="E47" s="111"/>
      <c r="F47" s="105">
        <v>1205</v>
      </c>
    </row>
    <row r="48" spans="1:6" ht="15.75">
      <c r="A48" s="90"/>
      <c r="B48" s="91">
        <v>42582</v>
      </c>
      <c r="C48" s="109" t="s">
        <v>117</v>
      </c>
      <c r="D48" s="110"/>
      <c r="E48" s="111"/>
      <c r="F48" s="105">
        <v>545</v>
      </c>
    </row>
    <row r="49" spans="1:6" ht="15.75">
      <c r="A49" s="90"/>
      <c r="B49" s="91">
        <v>42604</v>
      </c>
      <c r="C49" s="109" t="s">
        <v>116</v>
      </c>
      <c r="D49" s="110"/>
      <c r="E49" s="111"/>
      <c r="F49" s="105">
        <v>1218</v>
      </c>
    </row>
    <row r="50" spans="1:6" ht="15.75">
      <c r="A50" s="90"/>
      <c r="B50" s="91">
        <v>42613</v>
      </c>
      <c r="C50" s="109" t="s">
        <v>117</v>
      </c>
      <c r="D50" s="110"/>
      <c r="E50" s="111"/>
      <c r="F50" s="105">
        <v>545</v>
      </c>
    </row>
    <row r="51" spans="1:6" ht="15.75">
      <c r="A51" s="90"/>
      <c r="B51" s="91">
        <v>42614</v>
      </c>
      <c r="C51" s="109" t="s">
        <v>119</v>
      </c>
      <c r="D51" s="110"/>
      <c r="E51" s="111"/>
      <c r="F51" s="105">
        <v>529</v>
      </c>
    </row>
    <row r="52" spans="1:6" ht="15.75">
      <c r="A52" s="90"/>
      <c r="B52" s="91">
        <v>42628</v>
      </c>
      <c r="C52" s="109" t="s">
        <v>118</v>
      </c>
      <c r="D52" s="110"/>
      <c r="E52" s="111"/>
      <c r="F52" s="105">
        <v>791</v>
      </c>
    </row>
    <row r="53" spans="1:6" ht="15.75">
      <c r="A53" s="90"/>
      <c r="B53" s="91">
        <v>42642</v>
      </c>
      <c r="C53" s="109" t="s">
        <v>116</v>
      </c>
      <c r="D53" s="110"/>
      <c r="E53" s="111"/>
      <c r="F53" s="105">
        <v>377</v>
      </c>
    </row>
    <row r="54" spans="1:6" ht="17.25" customHeight="1">
      <c r="A54" s="90"/>
      <c r="B54" s="91">
        <v>42643</v>
      </c>
      <c r="C54" s="109" t="s">
        <v>120</v>
      </c>
      <c r="D54" s="110"/>
      <c r="E54" s="111"/>
      <c r="F54" s="92">
        <v>7607</v>
      </c>
    </row>
    <row r="55" spans="1:6" ht="15.75">
      <c r="A55" s="90"/>
      <c r="B55" s="91">
        <v>42649</v>
      </c>
      <c r="C55" s="109" t="s">
        <v>116</v>
      </c>
      <c r="D55" s="110"/>
      <c r="E55" s="111"/>
      <c r="F55" s="92">
        <v>377</v>
      </c>
    </row>
    <row r="56" spans="1:6" ht="16.5" customHeight="1">
      <c r="A56" s="90"/>
      <c r="B56" s="91">
        <v>42651</v>
      </c>
      <c r="C56" s="109" t="s">
        <v>121</v>
      </c>
      <c r="D56" s="110"/>
      <c r="E56" s="111"/>
      <c r="F56" s="92">
        <v>690</v>
      </c>
    </row>
    <row r="57" spans="1:6" ht="15.75">
      <c r="A57" s="90"/>
      <c r="B57" s="91">
        <v>42692</v>
      </c>
      <c r="C57" s="109" t="s">
        <v>122</v>
      </c>
      <c r="D57" s="110"/>
      <c r="E57" s="111"/>
      <c r="F57" s="92">
        <v>683</v>
      </c>
    </row>
    <row r="58" spans="1:6" ht="30.75" customHeight="1">
      <c r="A58" s="90"/>
      <c r="B58" s="91">
        <v>42713</v>
      </c>
      <c r="C58" s="109" t="s">
        <v>123</v>
      </c>
      <c r="D58" s="110"/>
      <c r="E58" s="111"/>
      <c r="F58" s="104">
        <v>1080</v>
      </c>
    </row>
    <row r="59" spans="1:6" s="93" customFormat="1" ht="15" customHeight="1">
      <c r="A59" s="90"/>
      <c r="B59" s="91">
        <v>42717</v>
      </c>
      <c r="C59" s="109" t="s">
        <v>124</v>
      </c>
      <c r="D59" s="110"/>
      <c r="E59" s="111"/>
      <c r="F59" s="104">
        <v>1390</v>
      </c>
    </row>
    <row r="60" spans="1:6" s="93" customFormat="1" ht="15">
      <c r="A60" s="90"/>
      <c r="B60" s="91">
        <v>42723</v>
      </c>
      <c r="C60" s="109" t="s">
        <v>125</v>
      </c>
      <c r="D60" s="110"/>
      <c r="E60" s="111"/>
      <c r="F60" s="92">
        <v>468</v>
      </c>
    </row>
    <row r="61" spans="1:6" s="26" customFormat="1" ht="15.75">
      <c r="A61" s="112" t="s">
        <v>37</v>
      </c>
      <c r="B61" s="112"/>
      <c r="C61" s="112"/>
      <c r="D61" s="112"/>
      <c r="E61" s="112"/>
      <c r="F61" s="28">
        <f>SUM(F39:F60)</f>
        <v>31131</v>
      </c>
    </row>
  </sheetData>
  <sheetProtection/>
  <mergeCells count="39">
    <mergeCell ref="C60:E60"/>
    <mergeCell ref="A61:E61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41:E41"/>
    <mergeCell ref="C42:E42"/>
    <mergeCell ref="C43:E43"/>
    <mergeCell ref="C44:E44"/>
    <mergeCell ref="C45:E45"/>
    <mergeCell ref="C46:E46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4"/>
  <sheetViews>
    <sheetView view="pageBreakPreview" zoomScaleSheetLayoutView="100" zoomScalePageLayoutView="0" workbookViewId="0" topLeftCell="A9">
      <selection activeCell="H14" sqref="H14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0" t="s">
        <v>38</v>
      </c>
      <c r="B1" s="120"/>
      <c r="C1" s="120"/>
      <c r="D1" s="120"/>
      <c r="E1" s="120"/>
      <c r="F1" s="120"/>
      <c r="G1" s="99"/>
    </row>
    <row r="2" spans="1:8" ht="15.75">
      <c r="A2" s="120" t="s">
        <v>88</v>
      </c>
      <c r="B2" s="120"/>
      <c r="C2" s="120"/>
      <c r="D2" s="120"/>
      <c r="E2" s="120"/>
      <c r="F2" s="120"/>
      <c r="G2" s="7"/>
      <c r="H2" s="8"/>
    </row>
    <row r="3" ht="9" customHeight="1"/>
    <row r="4" spans="1:6" ht="15.75" hidden="1" outlineLevel="1">
      <c r="A4" s="10" t="s">
        <v>61</v>
      </c>
      <c r="C4" s="10"/>
      <c r="D4" s="10"/>
      <c r="E4" s="10"/>
      <c r="F4" s="10"/>
    </row>
    <row r="5" spans="1:6" ht="15.75" hidden="1" outlineLevel="1">
      <c r="A5" s="10" t="s">
        <v>17</v>
      </c>
      <c r="C5" s="10"/>
      <c r="D5" s="10">
        <v>950.4</v>
      </c>
      <c r="E5" s="10" t="s">
        <v>18</v>
      </c>
      <c r="F5" s="10"/>
    </row>
    <row r="6" ht="9" customHeight="1" collapsed="1">
      <c r="I6" s="30"/>
    </row>
    <row r="7" spans="1:6" ht="15.75">
      <c r="A7" s="7"/>
      <c r="C7" s="7"/>
      <c r="D7" s="11"/>
      <c r="E7" s="7"/>
      <c r="F7" s="7"/>
    </row>
    <row r="8" spans="1:6" ht="15.75">
      <c r="A8" s="7" t="s">
        <v>20</v>
      </c>
      <c r="C8" s="10"/>
      <c r="D8" s="12">
        <f>C16</f>
        <v>-12801.45</v>
      </c>
      <c r="E8" s="10" t="s">
        <v>21</v>
      </c>
      <c r="F8" s="10"/>
    </row>
    <row r="9" spans="2:6" ht="15.75">
      <c r="B9" s="10"/>
      <c r="C9" s="10"/>
      <c r="D9" s="10"/>
      <c r="E9" s="10"/>
      <c r="F9" s="13" t="s">
        <v>22</v>
      </c>
    </row>
    <row r="10" spans="1:6" s="9" customFormat="1" ht="28.5" customHeight="1">
      <c r="A10" s="4" t="s">
        <v>23</v>
      </c>
      <c r="B10" s="14" t="s">
        <v>24</v>
      </c>
      <c r="C10" s="15" t="s">
        <v>25</v>
      </c>
      <c r="D10" s="15" t="s">
        <v>0</v>
      </c>
      <c r="E10" s="15" t="s">
        <v>26</v>
      </c>
      <c r="F10" s="15" t="s">
        <v>39</v>
      </c>
    </row>
    <row r="11" spans="1:9" s="18" customFormat="1" ht="30" customHeight="1">
      <c r="A11" s="4">
        <v>1</v>
      </c>
      <c r="B11" s="16" t="s">
        <v>2</v>
      </c>
      <c r="C11" s="67">
        <v>-7744.33</v>
      </c>
      <c r="D11" s="65">
        <v>78706.83</v>
      </c>
      <c r="E11" s="65">
        <v>77212.26</v>
      </c>
      <c r="F11" s="65">
        <f>C11-D11+E11</f>
        <v>-9238.900000000009</v>
      </c>
      <c r="G11" s="14" t="s">
        <v>41</v>
      </c>
      <c r="H11" s="14">
        <v>11</v>
      </c>
      <c r="I11" s="94">
        <f>H11*12*H20</f>
        <v>125452.8</v>
      </c>
    </row>
    <row r="12" spans="1:9" s="18" customFormat="1" ht="15.75">
      <c r="A12" s="4">
        <v>2</v>
      </c>
      <c r="B12" s="16" t="s">
        <v>3</v>
      </c>
      <c r="C12" s="67">
        <v>-4237.73</v>
      </c>
      <c r="D12" s="65">
        <v>24542.06</v>
      </c>
      <c r="E12" s="65">
        <v>24033.74</v>
      </c>
      <c r="F12" s="65">
        <f>C12-D12+E12</f>
        <v>-4746.049999999999</v>
      </c>
      <c r="G12" s="14" t="s">
        <v>42</v>
      </c>
      <c r="H12" s="14">
        <v>5</v>
      </c>
      <c r="I12" s="95">
        <f>H12*12*H20</f>
        <v>57024</v>
      </c>
    </row>
    <row r="13" spans="1:9" s="18" customFormat="1" ht="29.25" customHeight="1">
      <c r="A13" s="4">
        <v>3</v>
      </c>
      <c r="B13" s="16" t="s">
        <v>43</v>
      </c>
      <c r="C13" s="67">
        <v>-630.1</v>
      </c>
      <c r="D13" s="65">
        <v>3648.9</v>
      </c>
      <c r="E13" s="65">
        <v>3573.32</v>
      </c>
      <c r="F13" s="65">
        <f>C13-D13+E13</f>
        <v>-705.6799999999998</v>
      </c>
      <c r="G13" s="14" t="s">
        <v>50</v>
      </c>
      <c r="H13" s="14">
        <v>0</v>
      </c>
      <c r="I13" s="95">
        <f>H13*12*H20</f>
        <v>0</v>
      </c>
    </row>
    <row r="14" spans="1:8" s="18" customFormat="1" ht="30" customHeight="1">
      <c r="A14" s="4">
        <v>4</v>
      </c>
      <c r="B14" s="16" t="s">
        <v>47</v>
      </c>
      <c r="C14" s="67">
        <v>0</v>
      </c>
      <c r="D14" s="65">
        <v>4128.22</v>
      </c>
      <c r="E14" s="65">
        <v>3620.79</v>
      </c>
      <c r="F14" s="65">
        <f>C14-D14+E14</f>
        <v>-507.4300000000003</v>
      </c>
      <c r="G14" s="17"/>
      <c r="H14" s="17"/>
    </row>
    <row r="15" spans="1:8" s="18" customFormat="1" ht="30" customHeight="1">
      <c r="A15" s="4">
        <v>5</v>
      </c>
      <c r="B15" s="16" t="s">
        <v>44</v>
      </c>
      <c r="C15" s="67">
        <v>-189.29</v>
      </c>
      <c r="D15" s="65">
        <v>1860.14</v>
      </c>
      <c r="E15" s="65">
        <v>1844.17</v>
      </c>
      <c r="F15" s="65">
        <f>C15-D15+E15</f>
        <v>-205.26000000000022</v>
      </c>
      <c r="G15" s="17"/>
      <c r="H15" s="17"/>
    </row>
    <row r="16" spans="1:6" ht="19.5" customHeight="1">
      <c r="A16" s="4"/>
      <c r="B16" s="16" t="s">
        <v>4</v>
      </c>
      <c r="C16" s="66">
        <f>SUM(C11:C15)</f>
        <v>-12801.45</v>
      </c>
      <c r="D16" s="66">
        <f>SUM(D11:D15)</f>
        <v>112886.15</v>
      </c>
      <c r="E16" s="66">
        <f>SUM(E11:E15)</f>
        <v>110284.28</v>
      </c>
      <c r="F16" s="66">
        <f>SUM(F11:F15)</f>
        <v>-15403.320000000009</v>
      </c>
    </row>
    <row r="17" ht="11.25" customHeight="1"/>
    <row r="18" spans="1:6" ht="15.75">
      <c r="A18" s="120" t="s">
        <v>27</v>
      </c>
      <c r="B18" s="120"/>
      <c r="C18" s="120"/>
      <c r="D18" s="120"/>
      <c r="E18" s="120"/>
      <c r="F18" s="120"/>
    </row>
    <row r="19" spans="1:8" ht="15.75">
      <c r="A19" s="99"/>
      <c r="B19" s="99"/>
      <c r="C19" s="99"/>
      <c r="D19" s="99"/>
      <c r="E19" s="99"/>
      <c r="F19" s="99"/>
      <c r="H19" s="5" t="s">
        <v>28</v>
      </c>
    </row>
    <row r="20" spans="1:8" ht="33" customHeight="1">
      <c r="A20" s="15" t="s">
        <v>40</v>
      </c>
      <c r="B20" s="121" t="s">
        <v>6</v>
      </c>
      <c r="C20" s="121"/>
      <c r="D20" s="121"/>
      <c r="E20" s="121"/>
      <c r="F20" s="19" t="s">
        <v>16</v>
      </c>
      <c r="G20" s="20"/>
      <c r="H20" s="5">
        <f>D5</f>
        <v>950.4</v>
      </c>
    </row>
    <row r="21" spans="1:10" ht="18" customHeight="1">
      <c r="A21" s="21">
        <v>1</v>
      </c>
      <c r="B21" s="122" t="s">
        <v>8</v>
      </c>
      <c r="C21" s="122"/>
      <c r="D21" s="122"/>
      <c r="E21" s="122"/>
      <c r="F21" s="1">
        <f>I12</f>
        <v>57024</v>
      </c>
      <c r="G21" s="22"/>
      <c r="H21" s="5" t="s">
        <v>29</v>
      </c>
      <c r="I21" s="5" t="s">
        <v>30</v>
      </c>
      <c r="J21" s="5" t="s">
        <v>31</v>
      </c>
    </row>
    <row r="22" spans="1:7" ht="18" customHeight="1">
      <c r="A22" s="23">
        <v>2</v>
      </c>
      <c r="B22" s="118" t="s">
        <v>44</v>
      </c>
      <c r="C22" s="118"/>
      <c r="D22" s="118"/>
      <c r="E22" s="118"/>
      <c r="F22" s="2">
        <f>D15</f>
        <v>1860.14</v>
      </c>
      <c r="G22" s="22"/>
    </row>
    <row r="23" spans="1:8" ht="30" customHeight="1">
      <c r="A23" s="23">
        <v>3</v>
      </c>
      <c r="B23" s="118" t="s">
        <v>101</v>
      </c>
      <c r="C23" s="118"/>
      <c r="D23" s="118"/>
      <c r="E23" s="118"/>
      <c r="F23" s="2">
        <f>I13+H23+H24+H25</f>
        <v>1658.7599999999998</v>
      </c>
      <c r="G23" s="85" t="s">
        <v>99</v>
      </c>
      <c r="H23" s="5">
        <f>460*1.202</f>
        <v>552.92</v>
      </c>
    </row>
    <row r="24" spans="1:8" ht="18" customHeight="1">
      <c r="A24" s="23">
        <v>4</v>
      </c>
      <c r="B24" s="118" t="s">
        <v>11</v>
      </c>
      <c r="C24" s="118"/>
      <c r="D24" s="118"/>
      <c r="E24" s="118"/>
      <c r="F24" s="2">
        <f>F25+F26+F27</f>
        <v>15070</v>
      </c>
      <c r="G24" s="98">
        <f>F54</f>
        <v>15070</v>
      </c>
      <c r="H24" s="5">
        <f>460*1.202</f>
        <v>552.92</v>
      </c>
    </row>
    <row r="25" spans="1:8" ht="16.5" customHeight="1">
      <c r="A25" s="23" t="s">
        <v>12</v>
      </c>
      <c r="B25" s="118" t="s">
        <v>32</v>
      </c>
      <c r="C25" s="118"/>
      <c r="D25" s="118"/>
      <c r="E25" s="118"/>
      <c r="F25" s="3">
        <f>F40+F42+F43+F45+F46+F49+F52</f>
        <v>8812</v>
      </c>
      <c r="G25" s="10"/>
      <c r="H25" s="5">
        <f>460*1.202</f>
        <v>552.92</v>
      </c>
    </row>
    <row r="26" spans="1:7" ht="16.5" customHeight="1">
      <c r="A26" s="23" t="s">
        <v>12</v>
      </c>
      <c r="B26" s="118" t="s">
        <v>33</v>
      </c>
      <c r="C26" s="118"/>
      <c r="D26" s="118"/>
      <c r="E26" s="118"/>
      <c r="F26" s="3">
        <f>F39+F41+F44+F47+F48+F50+F51</f>
        <v>6258</v>
      </c>
      <c r="G26" s="10"/>
    </row>
    <row r="27" spans="1:7" ht="16.5" customHeight="1">
      <c r="A27" s="23" t="s">
        <v>12</v>
      </c>
      <c r="B27" s="118" t="s">
        <v>34</v>
      </c>
      <c r="C27" s="118"/>
      <c r="D27" s="118"/>
      <c r="E27" s="118"/>
      <c r="F27" s="3">
        <v>0</v>
      </c>
      <c r="G27" s="10"/>
    </row>
    <row r="28" spans="1:9" ht="17.25" customHeight="1">
      <c r="A28" s="23">
        <v>5</v>
      </c>
      <c r="B28" s="113" t="s">
        <v>105</v>
      </c>
      <c r="C28" s="113"/>
      <c r="D28" s="113"/>
      <c r="E28" s="113"/>
      <c r="F28" s="3">
        <f>I28</f>
        <v>1200</v>
      </c>
      <c r="G28" s="10"/>
      <c r="H28" s="5" t="s">
        <v>104</v>
      </c>
      <c r="I28" s="5">
        <v>1200</v>
      </c>
    </row>
    <row r="29" spans="1:7" ht="17.25" customHeight="1">
      <c r="A29" s="23">
        <v>6</v>
      </c>
      <c r="B29" s="113" t="s">
        <v>47</v>
      </c>
      <c r="C29" s="113"/>
      <c r="D29" s="113"/>
      <c r="E29" s="113"/>
      <c r="F29" s="3">
        <f>D14</f>
        <v>4128.22</v>
      </c>
      <c r="G29" s="10"/>
    </row>
    <row r="30" spans="1:7" ht="17.25" customHeight="1">
      <c r="A30" s="23">
        <v>7</v>
      </c>
      <c r="B30" s="113" t="s">
        <v>49</v>
      </c>
      <c r="C30" s="113"/>
      <c r="D30" s="113"/>
      <c r="E30" s="113"/>
      <c r="F30" s="3">
        <f>D12+D13</f>
        <v>28190.960000000003</v>
      </c>
      <c r="G30" s="10"/>
    </row>
    <row r="31" spans="1:7" s="26" customFormat="1" ht="21" customHeight="1">
      <c r="A31" s="24"/>
      <c r="B31" s="114" t="s">
        <v>13</v>
      </c>
      <c r="C31" s="114"/>
      <c r="D31" s="114"/>
      <c r="E31" s="114"/>
      <c r="F31" s="25">
        <f>F21+F22+F23+F24+F30+F28+F29</f>
        <v>109132.08</v>
      </c>
      <c r="G31" s="7"/>
    </row>
    <row r="33" spans="1:6" ht="18" customHeight="1">
      <c r="A33" s="96" t="s">
        <v>106</v>
      </c>
      <c r="B33" s="96"/>
      <c r="C33" s="96"/>
      <c r="D33" s="96"/>
      <c r="E33" s="96"/>
      <c r="F33" s="3">
        <f>D7+D16-F31</f>
        <v>3754.0699999999924</v>
      </c>
    </row>
    <row r="34" spans="1:6" ht="20.25" customHeight="1">
      <c r="A34" s="96" t="s">
        <v>102</v>
      </c>
      <c r="B34" s="96"/>
      <c r="C34" s="96"/>
      <c r="D34" s="96"/>
      <c r="E34" s="96"/>
      <c r="F34" s="3">
        <f>F16</f>
        <v>-15403.320000000009</v>
      </c>
    </row>
    <row r="35" spans="1:6" ht="18" customHeight="1" hidden="1" outlineLevel="1">
      <c r="A35" s="97" t="s">
        <v>103</v>
      </c>
      <c r="B35" s="97"/>
      <c r="C35" s="97"/>
      <c r="D35" s="97"/>
      <c r="E35" s="97"/>
      <c r="F35" s="3">
        <f>F33+F34</f>
        <v>-11649.250000000016</v>
      </c>
    </row>
    <row r="36" ht="11.25" customHeight="1" collapsed="1"/>
    <row r="38" spans="1:6" ht="15.75">
      <c r="A38" s="27" t="s">
        <v>23</v>
      </c>
      <c r="B38" s="27" t="s">
        <v>15</v>
      </c>
      <c r="C38" s="115" t="s">
        <v>35</v>
      </c>
      <c r="D38" s="116"/>
      <c r="E38" s="117"/>
      <c r="F38" s="27" t="s">
        <v>36</v>
      </c>
    </row>
    <row r="39" spans="1:6" s="32" customFormat="1" ht="15.75">
      <c r="A39" s="31"/>
      <c r="B39" s="41" t="s">
        <v>100</v>
      </c>
      <c r="C39" s="109" t="s">
        <v>89</v>
      </c>
      <c r="D39" s="110"/>
      <c r="E39" s="111"/>
      <c r="F39" s="42">
        <f>12*179</f>
        <v>2148</v>
      </c>
    </row>
    <row r="40" spans="1:6" s="32" customFormat="1" ht="29.25" customHeight="1">
      <c r="A40" s="31"/>
      <c r="B40" s="41">
        <v>42019</v>
      </c>
      <c r="C40" s="109" t="s">
        <v>96</v>
      </c>
      <c r="D40" s="110"/>
      <c r="E40" s="111"/>
      <c r="F40" s="42">
        <v>377</v>
      </c>
    </row>
    <row r="41" spans="1:6" s="32" customFormat="1" ht="15.75">
      <c r="A41" s="31"/>
      <c r="B41" s="41">
        <v>42025</v>
      </c>
      <c r="C41" s="109" t="s">
        <v>90</v>
      </c>
      <c r="D41" s="110"/>
      <c r="E41" s="111"/>
      <c r="F41" s="42">
        <v>714</v>
      </c>
    </row>
    <row r="42" spans="1:6" s="34" customFormat="1" ht="27" customHeight="1">
      <c r="A42" s="33"/>
      <c r="B42" s="43">
        <v>42052</v>
      </c>
      <c r="C42" s="136" t="s">
        <v>91</v>
      </c>
      <c r="D42" s="137"/>
      <c r="E42" s="138"/>
      <c r="F42" s="44">
        <v>2982</v>
      </c>
    </row>
    <row r="43" spans="1:6" s="38" customFormat="1" ht="30" customHeight="1">
      <c r="A43" s="37"/>
      <c r="B43" s="45">
        <v>42131</v>
      </c>
      <c r="C43" s="139" t="s">
        <v>92</v>
      </c>
      <c r="D43" s="140"/>
      <c r="E43" s="141"/>
      <c r="F43" s="46">
        <v>690</v>
      </c>
    </row>
    <row r="44" spans="1:6" s="38" customFormat="1" ht="15.75">
      <c r="A44" s="37"/>
      <c r="B44" s="45">
        <v>42137</v>
      </c>
      <c r="C44" s="139" t="s">
        <v>90</v>
      </c>
      <c r="D44" s="140"/>
      <c r="E44" s="141"/>
      <c r="F44" s="46">
        <v>598</v>
      </c>
    </row>
    <row r="45" spans="1:6" s="38" customFormat="1" ht="30" customHeight="1">
      <c r="A45" s="37"/>
      <c r="B45" s="45">
        <v>42152</v>
      </c>
      <c r="C45" s="139" t="s">
        <v>95</v>
      </c>
      <c r="D45" s="140"/>
      <c r="E45" s="141"/>
      <c r="F45" s="46">
        <v>654</v>
      </c>
    </row>
    <row r="46" spans="1:6" s="36" customFormat="1" ht="15.75">
      <c r="A46" s="35"/>
      <c r="B46" s="47">
        <v>42158</v>
      </c>
      <c r="C46" s="142" t="s">
        <v>93</v>
      </c>
      <c r="D46" s="143"/>
      <c r="E46" s="144"/>
      <c r="F46" s="49">
        <v>396</v>
      </c>
    </row>
    <row r="47" spans="1:6" s="40" customFormat="1" ht="30" customHeight="1">
      <c r="A47" s="39"/>
      <c r="B47" s="48">
        <v>42193</v>
      </c>
      <c r="C47" s="127" t="s">
        <v>97</v>
      </c>
      <c r="D47" s="128"/>
      <c r="E47" s="129"/>
      <c r="F47" s="50">
        <v>1309</v>
      </c>
    </row>
    <row r="48" spans="1:6" s="40" customFormat="1" ht="15.75">
      <c r="A48" s="39"/>
      <c r="B48" s="48">
        <v>42199</v>
      </c>
      <c r="C48" s="127" t="s">
        <v>90</v>
      </c>
      <c r="D48" s="128"/>
      <c r="E48" s="129"/>
      <c r="F48" s="50">
        <v>720</v>
      </c>
    </row>
    <row r="49" spans="1:6" s="40" customFormat="1" ht="30" customHeight="1">
      <c r="A49" s="39"/>
      <c r="B49" s="48">
        <v>42207</v>
      </c>
      <c r="C49" s="127" t="s">
        <v>94</v>
      </c>
      <c r="D49" s="128"/>
      <c r="E49" s="129"/>
      <c r="F49" s="50">
        <v>2772</v>
      </c>
    </row>
    <row r="50" spans="1:6" s="40" customFormat="1" ht="15.75">
      <c r="A50" s="39"/>
      <c r="B50" s="48">
        <v>42215</v>
      </c>
      <c r="C50" s="127" t="s">
        <v>90</v>
      </c>
      <c r="D50" s="128"/>
      <c r="E50" s="129"/>
      <c r="F50" s="50">
        <v>559</v>
      </c>
    </row>
    <row r="51" spans="1:6" s="84" customFormat="1" ht="15.75">
      <c r="A51" s="81"/>
      <c r="B51" s="82">
        <v>42255</v>
      </c>
      <c r="C51" s="130" t="s">
        <v>98</v>
      </c>
      <c r="D51" s="131"/>
      <c r="E51" s="132"/>
      <c r="F51" s="83">
        <v>210</v>
      </c>
    </row>
    <row r="52" spans="1:6" s="89" customFormat="1" ht="27" customHeight="1">
      <c r="A52" s="86"/>
      <c r="B52" s="87">
        <v>42290</v>
      </c>
      <c r="C52" s="133" t="s">
        <v>92</v>
      </c>
      <c r="D52" s="134"/>
      <c r="E52" s="135"/>
      <c r="F52" s="88">
        <v>941</v>
      </c>
    </row>
    <row r="53" spans="1:6" s="93" customFormat="1" ht="15">
      <c r="A53" s="90"/>
      <c r="B53" s="91"/>
      <c r="C53" s="124"/>
      <c r="D53" s="125"/>
      <c r="E53" s="126"/>
      <c r="F53" s="92"/>
    </row>
    <row r="54" spans="1:6" s="26" customFormat="1" ht="15.75">
      <c r="A54" s="112" t="s">
        <v>37</v>
      </c>
      <c r="B54" s="112"/>
      <c r="C54" s="112"/>
      <c r="D54" s="112"/>
      <c r="E54" s="112"/>
      <c r="F54" s="28">
        <f>SUM(F39:F53)</f>
        <v>15070</v>
      </c>
    </row>
  </sheetData>
  <sheetProtection selectLockedCells="1" selectUnlockedCells="1"/>
  <mergeCells count="32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53:E53"/>
    <mergeCell ref="A54:E54"/>
    <mergeCell ref="C47:E47"/>
    <mergeCell ref="C48:E48"/>
    <mergeCell ref="C49:E49"/>
    <mergeCell ref="C50:E50"/>
    <mergeCell ref="C51:E51"/>
    <mergeCell ref="C52:E5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4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20" t="s">
        <v>38</v>
      </c>
      <c r="B1" s="120"/>
      <c r="C1" s="120"/>
      <c r="D1" s="120"/>
      <c r="E1" s="120"/>
      <c r="F1" s="120"/>
      <c r="G1" s="6"/>
    </row>
    <row r="2" spans="1:8" ht="15.75">
      <c r="A2" s="120" t="s">
        <v>88</v>
      </c>
      <c r="B2" s="120"/>
      <c r="C2" s="120"/>
      <c r="D2" s="120"/>
      <c r="E2" s="120"/>
      <c r="F2" s="120"/>
      <c r="G2" s="7"/>
      <c r="H2" s="8"/>
    </row>
    <row r="3" ht="9" customHeight="1"/>
    <row r="4" spans="1:6" ht="15.75" hidden="1" outlineLevel="1">
      <c r="A4" s="10" t="s">
        <v>61</v>
      </c>
      <c r="C4" s="10"/>
      <c r="D4" s="10"/>
      <c r="E4" s="10"/>
      <c r="F4" s="10"/>
    </row>
    <row r="5" spans="1:6" ht="15.75" hidden="1" outlineLevel="1">
      <c r="A5" s="10" t="s">
        <v>17</v>
      </c>
      <c r="C5" s="10"/>
      <c r="D5" s="10">
        <v>950.4</v>
      </c>
      <c r="E5" s="10" t="s">
        <v>18</v>
      </c>
      <c r="F5" s="10"/>
    </row>
    <row r="6" ht="9" customHeight="1" collapsed="1">
      <c r="I6" s="30"/>
    </row>
    <row r="7" spans="1:6" ht="15.75">
      <c r="A7" s="7" t="s">
        <v>19</v>
      </c>
      <c r="C7" s="7"/>
      <c r="D7" s="11">
        <f>'2014'!B29</f>
        <v>-3224.84</v>
      </c>
      <c r="E7" s="7" t="s">
        <v>87</v>
      </c>
      <c r="F7" s="7"/>
    </row>
    <row r="8" spans="1:6" ht="15.75">
      <c r="A8" s="7" t="s">
        <v>20</v>
      </c>
      <c r="C8" s="10"/>
      <c r="D8" s="12">
        <f>C16</f>
        <v>-12801.45</v>
      </c>
      <c r="E8" s="10" t="s">
        <v>21</v>
      </c>
      <c r="F8" s="10"/>
    </row>
    <row r="9" spans="2:6" ht="15.75">
      <c r="B9" s="10"/>
      <c r="C9" s="10"/>
      <c r="D9" s="10"/>
      <c r="E9" s="10"/>
      <c r="F9" s="13" t="s">
        <v>22</v>
      </c>
    </row>
    <row r="10" spans="1:6" s="9" customFormat="1" ht="28.5" customHeight="1">
      <c r="A10" s="4" t="s">
        <v>23</v>
      </c>
      <c r="B10" s="14" t="s">
        <v>24</v>
      </c>
      <c r="C10" s="15" t="s">
        <v>25</v>
      </c>
      <c r="D10" s="15" t="s">
        <v>0</v>
      </c>
      <c r="E10" s="15" t="s">
        <v>26</v>
      </c>
      <c r="F10" s="15" t="s">
        <v>39</v>
      </c>
    </row>
    <row r="11" spans="1:9" s="18" customFormat="1" ht="30" customHeight="1">
      <c r="A11" s="4">
        <v>1</v>
      </c>
      <c r="B11" s="16" t="s">
        <v>2</v>
      </c>
      <c r="C11" s="67">
        <v>-7744.33</v>
      </c>
      <c r="D11" s="65">
        <v>78706.83</v>
      </c>
      <c r="E11" s="65">
        <v>77212.26</v>
      </c>
      <c r="F11" s="65">
        <f>C11-D11+E11</f>
        <v>-9238.900000000009</v>
      </c>
      <c r="G11" s="14" t="s">
        <v>41</v>
      </c>
      <c r="H11" s="14">
        <v>11</v>
      </c>
      <c r="I11" s="94">
        <f>H11*12*H20</f>
        <v>125452.8</v>
      </c>
    </row>
    <row r="12" spans="1:9" s="18" customFormat="1" ht="15.75">
      <c r="A12" s="4">
        <v>2</v>
      </c>
      <c r="B12" s="16" t="s">
        <v>3</v>
      </c>
      <c r="C12" s="67">
        <v>-4237.73</v>
      </c>
      <c r="D12" s="65">
        <v>24542.06</v>
      </c>
      <c r="E12" s="65">
        <v>24033.74</v>
      </c>
      <c r="F12" s="65">
        <f>C12-D12+E12</f>
        <v>-4746.049999999999</v>
      </c>
      <c r="G12" s="14" t="s">
        <v>42</v>
      </c>
      <c r="H12" s="14">
        <v>5</v>
      </c>
      <c r="I12" s="95">
        <f>H12*12*H20</f>
        <v>57024</v>
      </c>
    </row>
    <row r="13" spans="1:9" s="18" customFormat="1" ht="29.25" customHeight="1">
      <c r="A13" s="4">
        <v>3</v>
      </c>
      <c r="B13" s="16" t="s">
        <v>43</v>
      </c>
      <c r="C13" s="67">
        <v>-630.1</v>
      </c>
      <c r="D13" s="65">
        <v>3648.9</v>
      </c>
      <c r="E13" s="65">
        <v>3573.32</v>
      </c>
      <c r="F13" s="65">
        <f>C13-D13+E13</f>
        <v>-705.6799999999998</v>
      </c>
      <c r="G13" s="14" t="s">
        <v>50</v>
      </c>
      <c r="H13" s="14">
        <v>0</v>
      </c>
      <c r="I13" s="95">
        <f>H13*12*H20</f>
        <v>0</v>
      </c>
    </row>
    <row r="14" spans="1:8" s="18" customFormat="1" ht="30" customHeight="1">
      <c r="A14" s="4">
        <v>4</v>
      </c>
      <c r="B14" s="16" t="s">
        <v>47</v>
      </c>
      <c r="C14" s="67">
        <v>0</v>
      </c>
      <c r="D14" s="65">
        <v>4128.22</v>
      </c>
      <c r="E14" s="65">
        <v>3620.79</v>
      </c>
      <c r="F14" s="65">
        <f>C14-D14+E14</f>
        <v>-507.4300000000003</v>
      </c>
      <c r="G14" s="17"/>
      <c r="H14" s="17"/>
    </row>
    <row r="15" spans="1:8" s="18" customFormat="1" ht="30" customHeight="1">
      <c r="A15" s="4">
        <v>5</v>
      </c>
      <c r="B15" s="16" t="s">
        <v>44</v>
      </c>
      <c r="C15" s="67">
        <v>-189.29</v>
      </c>
      <c r="D15" s="65">
        <v>1860.14</v>
      </c>
      <c r="E15" s="65">
        <v>1844.17</v>
      </c>
      <c r="F15" s="65">
        <f>C15-D15+E15</f>
        <v>-205.26000000000022</v>
      </c>
      <c r="G15" s="17"/>
      <c r="H15" s="17"/>
    </row>
    <row r="16" spans="1:6" ht="19.5" customHeight="1">
      <c r="A16" s="4"/>
      <c r="B16" s="16" t="s">
        <v>4</v>
      </c>
      <c r="C16" s="66">
        <f>SUM(C11:C15)</f>
        <v>-12801.45</v>
      </c>
      <c r="D16" s="66">
        <f>SUM(D11:D15)</f>
        <v>112886.15</v>
      </c>
      <c r="E16" s="66">
        <f>SUM(E11:E15)</f>
        <v>110284.28</v>
      </c>
      <c r="F16" s="66">
        <f>SUM(F11:F15)</f>
        <v>-15403.320000000009</v>
      </c>
    </row>
    <row r="17" ht="11.25" customHeight="1"/>
    <row r="18" spans="1:6" ht="15.75">
      <c r="A18" s="120" t="s">
        <v>27</v>
      </c>
      <c r="B18" s="120"/>
      <c r="C18" s="120"/>
      <c r="D18" s="120"/>
      <c r="E18" s="120"/>
      <c r="F18" s="120"/>
    </row>
    <row r="19" spans="1:8" ht="15.75">
      <c r="A19" s="29"/>
      <c r="B19" s="6"/>
      <c r="C19" s="6"/>
      <c r="D19" s="6"/>
      <c r="E19" s="6"/>
      <c r="F19" s="6"/>
      <c r="H19" s="5" t="s">
        <v>28</v>
      </c>
    </row>
    <row r="20" spans="1:8" ht="33" customHeight="1">
      <c r="A20" s="15" t="s">
        <v>40</v>
      </c>
      <c r="B20" s="121" t="s">
        <v>6</v>
      </c>
      <c r="C20" s="121"/>
      <c r="D20" s="121"/>
      <c r="E20" s="121"/>
      <c r="F20" s="19" t="s">
        <v>16</v>
      </c>
      <c r="G20" s="20"/>
      <c r="H20" s="5">
        <f>D5</f>
        <v>950.4</v>
      </c>
    </row>
    <row r="21" spans="1:10" ht="18" customHeight="1">
      <c r="A21" s="21">
        <v>1</v>
      </c>
      <c r="B21" s="122" t="s">
        <v>8</v>
      </c>
      <c r="C21" s="122"/>
      <c r="D21" s="122"/>
      <c r="E21" s="122"/>
      <c r="F21" s="1">
        <f>I12</f>
        <v>57024</v>
      </c>
      <c r="G21" s="22"/>
      <c r="H21" s="5" t="s">
        <v>29</v>
      </c>
      <c r="I21" s="5" t="s">
        <v>30</v>
      </c>
      <c r="J21" s="5" t="s">
        <v>31</v>
      </c>
    </row>
    <row r="22" spans="1:7" ht="18" customHeight="1">
      <c r="A22" s="23">
        <v>2</v>
      </c>
      <c r="B22" s="118" t="s">
        <v>44</v>
      </c>
      <c r="C22" s="118"/>
      <c r="D22" s="118"/>
      <c r="E22" s="118"/>
      <c r="F22" s="2">
        <f>D15</f>
        <v>1860.14</v>
      </c>
      <c r="G22" s="22"/>
    </row>
    <row r="23" spans="1:8" ht="30" customHeight="1">
      <c r="A23" s="23">
        <v>3</v>
      </c>
      <c r="B23" s="118" t="s">
        <v>101</v>
      </c>
      <c r="C23" s="118"/>
      <c r="D23" s="118"/>
      <c r="E23" s="118"/>
      <c r="F23" s="2">
        <f>I13+H23+H24+H25</f>
        <v>1658.7599999999998</v>
      </c>
      <c r="G23" s="85" t="s">
        <v>99</v>
      </c>
      <c r="H23" s="5">
        <f>460*1.202</f>
        <v>552.92</v>
      </c>
    </row>
    <row r="24" spans="1:8" ht="18" customHeight="1">
      <c r="A24" s="23">
        <v>4</v>
      </c>
      <c r="B24" s="118" t="s">
        <v>11</v>
      </c>
      <c r="C24" s="118"/>
      <c r="D24" s="118"/>
      <c r="E24" s="118"/>
      <c r="F24" s="2">
        <f>F25+F26+F27</f>
        <v>15070</v>
      </c>
      <c r="G24" s="98">
        <f>F54</f>
        <v>15070</v>
      </c>
      <c r="H24" s="5">
        <f>460*1.202</f>
        <v>552.92</v>
      </c>
    </row>
    <row r="25" spans="1:8" ht="16.5" customHeight="1">
      <c r="A25" s="23" t="s">
        <v>12</v>
      </c>
      <c r="B25" s="118" t="s">
        <v>32</v>
      </c>
      <c r="C25" s="118"/>
      <c r="D25" s="118"/>
      <c r="E25" s="118"/>
      <c r="F25" s="3">
        <f>F40+F42+F43+F45+F46+F49+F52</f>
        <v>8812</v>
      </c>
      <c r="G25" s="10"/>
      <c r="H25" s="5">
        <f>460*1.202</f>
        <v>552.92</v>
      </c>
    </row>
    <row r="26" spans="1:7" ht="16.5" customHeight="1">
      <c r="A26" s="23" t="s">
        <v>12</v>
      </c>
      <c r="B26" s="118" t="s">
        <v>33</v>
      </c>
      <c r="C26" s="118"/>
      <c r="D26" s="118"/>
      <c r="E26" s="118"/>
      <c r="F26" s="3">
        <f>F39+F41+F44+F47+F48+F50+F51</f>
        <v>6258</v>
      </c>
      <c r="G26" s="10"/>
    </row>
    <row r="27" spans="1:7" ht="16.5" customHeight="1">
      <c r="A27" s="23" t="s">
        <v>12</v>
      </c>
      <c r="B27" s="118" t="s">
        <v>34</v>
      </c>
      <c r="C27" s="118"/>
      <c r="D27" s="118"/>
      <c r="E27" s="118"/>
      <c r="F27" s="3">
        <v>0</v>
      </c>
      <c r="G27" s="10"/>
    </row>
    <row r="28" spans="1:9" ht="17.25" customHeight="1">
      <c r="A28" s="23">
        <v>5</v>
      </c>
      <c r="B28" s="113" t="s">
        <v>105</v>
      </c>
      <c r="C28" s="113"/>
      <c r="D28" s="113"/>
      <c r="E28" s="113"/>
      <c r="F28" s="3">
        <f>I28</f>
        <v>1200</v>
      </c>
      <c r="G28" s="10"/>
      <c r="H28" s="5" t="s">
        <v>104</v>
      </c>
      <c r="I28" s="5">
        <v>1200</v>
      </c>
    </row>
    <row r="29" spans="1:7" ht="17.25" customHeight="1">
      <c r="A29" s="23">
        <v>6</v>
      </c>
      <c r="B29" s="113" t="s">
        <v>47</v>
      </c>
      <c r="C29" s="113"/>
      <c r="D29" s="113"/>
      <c r="E29" s="113"/>
      <c r="F29" s="3">
        <f>D14</f>
        <v>4128.22</v>
      </c>
      <c r="G29" s="10"/>
    </row>
    <row r="30" spans="1:7" ht="17.25" customHeight="1">
      <c r="A30" s="23">
        <v>7</v>
      </c>
      <c r="B30" s="113" t="s">
        <v>49</v>
      </c>
      <c r="C30" s="113"/>
      <c r="D30" s="113"/>
      <c r="E30" s="113"/>
      <c r="F30" s="3">
        <f>D12+D13</f>
        <v>28190.960000000003</v>
      </c>
      <c r="G30" s="10"/>
    </row>
    <row r="31" spans="1:7" s="26" customFormat="1" ht="21" customHeight="1">
      <c r="A31" s="24"/>
      <c r="B31" s="114" t="s">
        <v>13</v>
      </c>
      <c r="C31" s="114"/>
      <c r="D31" s="114"/>
      <c r="E31" s="114"/>
      <c r="F31" s="25">
        <f>F21+F22+F23+F24+F30+F28+F29</f>
        <v>109132.08</v>
      </c>
      <c r="G31" s="7"/>
    </row>
    <row r="33" spans="1:6" ht="18" customHeight="1">
      <c r="A33" s="96" t="s">
        <v>106</v>
      </c>
      <c r="B33" s="96"/>
      <c r="C33" s="96"/>
      <c r="D33" s="96"/>
      <c r="E33" s="96"/>
      <c r="F33" s="3">
        <f>D7+D16-F31</f>
        <v>529.2299999999959</v>
      </c>
    </row>
    <row r="34" spans="1:6" ht="20.25" customHeight="1">
      <c r="A34" s="96" t="s">
        <v>102</v>
      </c>
      <c r="B34" s="96"/>
      <c r="C34" s="96"/>
      <c r="D34" s="96"/>
      <c r="E34" s="96"/>
      <c r="F34" s="3">
        <f>F16</f>
        <v>-15403.320000000009</v>
      </c>
    </row>
    <row r="35" spans="1:6" ht="18" customHeight="1" hidden="1" outlineLevel="1">
      <c r="A35" s="97" t="s">
        <v>103</v>
      </c>
      <c r="B35" s="97"/>
      <c r="C35" s="97"/>
      <c r="D35" s="97"/>
      <c r="E35" s="97"/>
      <c r="F35" s="3">
        <f>F33+F34</f>
        <v>-14874.090000000013</v>
      </c>
    </row>
    <row r="36" ht="11.25" customHeight="1" collapsed="1"/>
    <row r="38" spans="1:6" ht="15.75">
      <c r="A38" s="27" t="s">
        <v>23</v>
      </c>
      <c r="B38" s="27" t="s">
        <v>15</v>
      </c>
      <c r="C38" s="115" t="s">
        <v>35</v>
      </c>
      <c r="D38" s="116"/>
      <c r="E38" s="117"/>
      <c r="F38" s="27" t="s">
        <v>36</v>
      </c>
    </row>
    <row r="39" spans="1:6" s="32" customFormat="1" ht="15.75">
      <c r="A39" s="31"/>
      <c r="B39" s="41" t="s">
        <v>100</v>
      </c>
      <c r="C39" s="109" t="s">
        <v>89</v>
      </c>
      <c r="D39" s="110"/>
      <c r="E39" s="111"/>
      <c r="F39" s="42">
        <f>12*179</f>
        <v>2148</v>
      </c>
    </row>
    <row r="40" spans="1:6" s="32" customFormat="1" ht="29.25" customHeight="1">
      <c r="A40" s="31"/>
      <c r="B40" s="41">
        <v>42019</v>
      </c>
      <c r="C40" s="109" t="s">
        <v>96</v>
      </c>
      <c r="D40" s="110"/>
      <c r="E40" s="111"/>
      <c r="F40" s="42">
        <v>377</v>
      </c>
    </row>
    <row r="41" spans="1:6" s="32" customFormat="1" ht="15.75">
      <c r="A41" s="31"/>
      <c r="B41" s="41">
        <v>42025</v>
      </c>
      <c r="C41" s="109" t="s">
        <v>90</v>
      </c>
      <c r="D41" s="110"/>
      <c r="E41" s="111"/>
      <c r="F41" s="42">
        <v>714</v>
      </c>
    </row>
    <row r="42" spans="1:6" s="34" customFormat="1" ht="27" customHeight="1">
      <c r="A42" s="33"/>
      <c r="B42" s="43">
        <v>42052</v>
      </c>
      <c r="C42" s="136" t="s">
        <v>91</v>
      </c>
      <c r="D42" s="137"/>
      <c r="E42" s="138"/>
      <c r="F42" s="44">
        <v>2982</v>
      </c>
    </row>
    <row r="43" spans="1:6" s="38" customFormat="1" ht="30" customHeight="1">
      <c r="A43" s="37"/>
      <c r="B43" s="45">
        <v>42131</v>
      </c>
      <c r="C43" s="139" t="s">
        <v>92</v>
      </c>
      <c r="D43" s="140"/>
      <c r="E43" s="141"/>
      <c r="F43" s="46">
        <v>690</v>
      </c>
    </row>
    <row r="44" spans="1:6" s="38" customFormat="1" ht="15.75">
      <c r="A44" s="37"/>
      <c r="B44" s="45">
        <v>42137</v>
      </c>
      <c r="C44" s="139" t="s">
        <v>90</v>
      </c>
      <c r="D44" s="140"/>
      <c r="E44" s="141"/>
      <c r="F44" s="46">
        <v>598</v>
      </c>
    </row>
    <row r="45" spans="1:6" s="38" customFormat="1" ht="30" customHeight="1">
      <c r="A45" s="37"/>
      <c r="B45" s="45">
        <v>42152</v>
      </c>
      <c r="C45" s="139" t="s">
        <v>95</v>
      </c>
      <c r="D45" s="140"/>
      <c r="E45" s="141"/>
      <c r="F45" s="46">
        <v>654</v>
      </c>
    </row>
    <row r="46" spans="1:6" s="36" customFormat="1" ht="15.75">
      <c r="A46" s="35"/>
      <c r="B46" s="47">
        <v>42158</v>
      </c>
      <c r="C46" s="142" t="s">
        <v>93</v>
      </c>
      <c r="D46" s="143"/>
      <c r="E46" s="144"/>
      <c r="F46" s="49">
        <v>396</v>
      </c>
    </row>
    <row r="47" spans="1:6" s="40" customFormat="1" ht="30" customHeight="1">
      <c r="A47" s="39"/>
      <c r="B47" s="48">
        <v>42193</v>
      </c>
      <c r="C47" s="127" t="s">
        <v>97</v>
      </c>
      <c r="D47" s="128"/>
      <c r="E47" s="129"/>
      <c r="F47" s="50">
        <v>1309</v>
      </c>
    </row>
    <row r="48" spans="1:6" s="40" customFormat="1" ht="15.75">
      <c r="A48" s="39"/>
      <c r="B48" s="48">
        <v>42199</v>
      </c>
      <c r="C48" s="127" t="s">
        <v>90</v>
      </c>
      <c r="D48" s="128"/>
      <c r="E48" s="129"/>
      <c r="F48" s="50">
        <v>720</v>
      </c>
    </row>
    <row r="49" spans="1:6" s="40" customFormat="1" ht="30" customHeight="1">
      <c r="A49" s="39"/>
      <c r="B49" s="48">
        <v>42207</v>
      </c>
      <c r="C49" s="127" t="s">
        <v>94</v>
      </c>
      <c r="D49" s="128"/>
      <c r="E49" s="129"/>
      <c r="F49" s="50">
        <v>2772</v>
      </c>
    </row>
    <row r="50" spans="1:6" s="40" customFormat="1" ht="15.75">
      <c r="A50" s="39"/>
      <c r="B50" s="48">
        <v>42215</v>
      </c>
      <c r="C50" s="127" t="s">
        <v>90</v>
      </c>
      <c r="D50" s="128"/>
      <c r="E50" s="129"/>
      <c r="F50" s="50">
        <v>559</v>
      </c>
    </row>
    <row r="51" spans="1:6" s="84" customFormat="1" ht="15.75">
      <c r="A51" s="81"/>
      <c r="B51" s="82">
        <v>42255</v>
      </c>
      <c r="C51" s="130" t="s">
        <v>98</v>
      </c>
      <c r="D51" s="131"/>
      <c r="E51" s="132"/>
      <c r="F51" s="83">
        <v>210</v>
      </c>
    </row>
    <row r="52" spans="1:6" s="89" customFormat="1" ht="27" customHeight="1">
      <c r="A52" s="86"/>
      <c r="B52" s="87">
        <v>42290</v>
      </c>
      <c r="C52" s="133" t="s">
        <v>92</v>
      </c>
      <c r="D52" s="134"/>
      <c r="E52" s="135"/>
      <c r="F52" s="88">
        <v>941</v>
      </c>
    </row>
    <row r="53" spans="1:6" s="93" customFormat="1" ht="15">
      <c r="A53" s="90"/>
      <c r="B53" s="91"/>
      <c r="C53" s="124"/>
      <c r="D53" s="125"/>
      <c r="E53" s="126"/>
      <c r="F53" s="92"/>
    </row>
    <row r="54" spans="1:6" s="26" customFormat="1" ht="15.75">
      <c r="A54" s="112" t="s">
        <v>37</v>
      </c>
      <c r="B54" s="112"/>
      <c r="C54" s="112"/>
      <c r="D54" s="112"/>
      <c r="E54" s="112"/>
      <c r="F54" s="28">
        <f>SUM(F39:F53)</f>
        <v>15070</v>
      </c>
    </row>
  </sheetData>
  <sheetProtection selectLockedCells="1" selectUnlockedCells="1"/>
  <mergeCells count="32">
    <mergeCell ref="C53:E53"/>
    <mergeCell ref="A54:E54"/>
    <mergeCell ref="C43:E43"/>
    <mergeCell ref="C46:E46"/>
    <mergeCell ref="C51:E51"/>
    <mergeCell ref="C52:E52"/>
    <mergeCell ref="C39:E39"/>
    <mergeCell ref="C42:E42"/>
    <mergeCell ref="C45:E45"/>
    <mergeCell ref="C41:E41"/>
    <mergeCell ref="C50:E50"/>
    <mergeCell ref="C47:E47"/>
    <mergeCell ref="B31:E31"/>
    <mergeCell ref="B23:E23"/>
    <mergeCell ref="C49:E49"/>
    <mergeCell ref="B25:E25"/>
    <mergeCell ref="B26:E26"/>
    <mergeCell ref="B27:E27"/>
    <mergeCell ref="B30:E30"/>
    <mergeCell ref="B29:E29"/>
    <mergeCell ref="C44:E44"/>
    <mergeCell ref="C38:E38"/>
    <mergeCell ref="B24:E24"/>
    <mergeCell ref="B28:E28"/>
    <mergeCell ref="C40:E40"/>
    <mergeCell ref="C48:E4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2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45" t="s">
        <v>51</v>
      </c>
      <c r="B1" s="145"/>
      <c r="C1" s="145"/>
      <c r="D1" s="145"/>
      <c r="E1" s="145"/>
    </row>
    <row r="2" spans="1:5" ht="18.75">
      <c r="A2" s="145" t="s">
        <v>60</v>
      </c>
      <c r="B2" s="145"/>
      <c r="C2" s="145"/>
      <c r="D2" s="145"/>
      <c r="E2" s="145"/>
    </row>
    <row r="3" ht="18.75">
      <c r="A3" s="70"/>
    </row>
    <row r="4" ht="18.75">
      <c r="A4" s="51" t="s">
        <v>61</v>
      </c>
    </row>
    <row r="5" ht="18.75">
      <c r="A5" s="51" t="s">
        <v>62</v>
      </c>
    </row>
    <row r="6" ht="18.75">
      <c r="A6" s="51"/>
    </row>
    <row r="7" ht="16.5" thickBot="1">
      <c r="A7" s="52" t="s">
        <v>63</v>
      </c>
    </row>
    <row r="8" spans="1:5" ht="50.25" customHeight="1" thickBot="1">
      <c r="A8" s="53"/>
      <c r="B8" s="54" t="s">
        <v>64</v>
      </c>
      <c r="C8" s="54" t="s">
        <v>0</v>
      </c>
      <c r="D8" s="54" t="s">
        <v>1</v>
      </c>
      <c r="E8" s="54" t="s">
        <v>20</v>
      </c>
    </row>
    <row r="9" spans="1:5" ht="19.5" thickBot="1">
      <c r="A9" s="55" t="s">
        <v>2</v>
      </c>
      <c r="B9" s="56">
        <v>0</v>
      </c>
      <c r="C9" s="56">
        <v>38421.16</v>
      </c>
      <c r="D9" s="56">
        <v>30412.06</v>
      </c>
      <c r="E9" s="56">
        <v>8009.1</v>
      </c>
    </row>
    <row r="10" spans="1:5" ht="19.5" thickBot="1">
      <c r="A10" s="55" t="s">
        <v>3</v>
      </c>
      <c r="B10" s="56">
        <v>0</v>
      </c>
      <c r="C10" s="56">
        <v>11552.28</v>
      </c>
      <c r="D10" s="56">
        <v>7545.04</v>
      </c>
      <c r="E10" s="56">
        <v>4007.24</v>
      </c>
    </row>
    <row r="11" spans="1:5" ht="38.25" thickBot="1">
      <c r="A11" s="55" t="s">
        <v>43</v>
      </c>
      <c r="B11" s="56">
        <v>0</v>
      </c>
      <c r="C11" s="56">
        <v>1717.61</v>
      </c>
      <c r="D11" s="56">
        <v>1121.79</v>
      </c>
      <c r="E11" s="56">
        <v>595.82</v>
      </c>
    </row>
    <row r="12" spans="1:5" ht="19.5" customHeight="1" thickBot="1">
      <c r="A12" s="55" t="s">
        <v>56</v>
      </c>
      <c r="B12" s="56">
        <v>0</v>
      </c>
      <c r="C12" s="56">
        <v>908.01</v>
      </c>
      <c r="D12" s="56">
        <v>718.72</v>
      </c>
      <c r="E12" s="56">
        <v>189.29</v>
      </c>
    </row>
    <row r="13" spans="1:5" ht="19.5" thickBot="1">
      <c r="A13" s="55" t="s">
        <v>4</v>
      </c>
      <c r="B13" s="57">
        <v>0</v>
      </c>
      <c r="C13" s="57">
        <v>52599.06</v>
      </c>
      <c r="D13" s="57">
        <v>39797.61</v>
      </c>
      <c r="E13" s="57">
        <v>12801.45</v>
      </c>
    </row>
    <row r="14" ht="18.75">
      <c r="A14" s="58"/>
    </row>
    <row r="15" ht="19.5" thickBot="1">
      <c r="A15" s="58" t="s">
        <v>5</v>
      </c>
    </row>
    <row r="16" spans="1:3" ht="38.25" thickBot="1">
      <c r="A16" s="59" t="s">
        <v>45</v>
      </c>
      <c r="B16" s="54" t="s">
        <v>6</v>
      </c>
      <c r="C16" s="54" t="s">
        <v>16</v>
      </c>
    </row>
    <row r="17" spans="1:3" ht="19.5" thickBot="1">
      <c r="A17" s="60" t="s">
        <v>7</v>
      </c>
      <c r="B17" s="61" t="s">
        <v>3</v>
      </c>
      <c r="C17" s="56">
        <v>13269.89</v>
      </c>
    </row>
    <row r="18" spans="1:3" ht="38.25" thickBot="1">
      <c r="A18" s="60" t="s">
        <v>9</v>
      </c>
      <c r="B18" s="61" t="s">
        <v>56</v>
      </c>
      <c r="C18" s="56">
        <v>908.01</v>
      </c>
    </row>
    <row r="19" spans="1:3" ht="19.5" thickBot="1">
      <c r="A19" s="60" t="s">
        <v>10</v>
      </c>
      <c r="B19" s="61" t="s">
        <v>8</v>
      </c>
      <c r="C19" s="56">
        <v>27633</v>
      </c>
    </row>
    <row r="20" spans="1:3" ht="38.25" thickBot="1">
      <c r="A20" s="60" t="s">
        <v>48</v>
      </c>
      <c r="B20" s="61" t="s">
        <v>11</v>
      </c>
      <c r="C20" s="56">
        <v>14013</v>
      </c>
    </row>
    <row r="21" spans="1:3" ht="19.5" thickBot="1">
      <c r="A21" s="60" t="s">
        <v>12</v>
      </c>
      <c r="B21" s="76" t="s">
        <v>65</v>
      </c>
      <c r="C21" s="56">
        <v>1059</v>
      </c>
    </row>
    <row r="22" spans="1:3" ht="38.25" thickBot="1">
      <c r="A22" s="60" t="s">
        <v>12</v>
      </c>
      <c r="B22" s="76" t="s">
        <v>66</v>
      </c>
      <c r="C22" s="56">
        <v>1655</v>
      </c>
    </row>
    <row r="23" spans="1:3" ht="19.5" thickBot="1">
      <c r="A23" s="60" t="s">
        <v>12</v>
      </c>
      <c r="B23" s="76" t="s">
        <v>67</v>
      </c>
      <c r="C23" s="56">
        <v>2448</v>
      </c>
    </row>
    <row r="24" spans="1:3" ht="38.25" thickBot="1">
      <c r="A24" s="60" t="s">
        <v>12</v>
      </c>
      <c r="B24" s="76" t="s">
        <v>68</v>
      </c>
      <c r="C24" s="56">
        <v>766</v>
      </c>
    </row>
    <row r="25" spans="1:3" ht="19.5" thickBot="1">
      <c r="A25" s="60" t="s">
        <v>12</v>
      </c>
      <c r="B25" s="76" t="s">
        <v>69</v>
      </c>
      <c r="C25" s="56">
        <v>2600</v>
      </c>
    </row>
    <row r="26" spans="1:3" ht="75.75" thickBot="1">
      <c r="A26" s="60" t="s">
        <v>12</v>
      </c>
      <c r="B26" s="76" t="s">
        <v>70</v>
      </c>
      <c r="C26" s="56">
        <v>5485</v>
      </c>
    </row>
    <row r="27" spans="1:3" ht="38.25" thickBot="1">
      <c r="A27" s="55"/>
      <c r="B27" s="62" t="s">
        <v>46</v>
      </c>
      <c r="C27" s="57">
        <v>55823.9</v>
      </c>
    </row>
    <row r="28" ht="15.75" thickBot="1">
      <c r="A28" s="63"/>
    </row>
    <row r="29" spans="1:2" ht="57" thickBot="1">
      <c r="A29" s="68" t="s">
        <v>71</v>
      </c>
      <c r="B29" s="54">
        <v>-3224.84</v>
      </c>
    </row>
    <row r="30" spans="1:2" ht="57" thickBot="1">
      <c r="A30" s="55" t="s">
        <v>53</v>
      </c>
      <c r="B30" s="57">
        <v>12801.45</v>
      </c>
    </row>
    <row r="31" spans="1:2" ht="38.25" thickBot="1">
      <c r="A31" s="60" t="s">
        <v>14</v>
      </c>
      <c r="B31" s="56" t="s">
        <v>72</v>
      </c>
    </row>
    <row r="32" spans="1:2" ht="38.25" thickBot="1">
      <c r="A32" s="60" t="s">
        <v>54</v>
      </c>
      <c r="B32" s="56">
        <v>8009.1</v>
      </c>
    </row>
    <row r="33" ht="15">
      <c r="A33" s="63"/>
    </row>
    <row r="34" ht="15.75">
      <c r="A34" s="64" t="s">
        <v>58</v>
      </c>
    </row>
    <row r="35" ht="18.75">
      <c r="A35" s="71"/>
    </row>
    <row r="36" ht="18.75">
      <c r="A36" s="77"/>
    </row>
    <row r="37" ht="18.75">
      <c r="A37" s="77"/>
    </row>
    <row r="38" ht="18.75">
      <c r="A38" s="77" t="s">
        <v>57</v>
      </c>
    </row>
    <row r="39" ht="19.5" thickBot="1">
      <c r="A39" s="77"/>
    </row>
    <row r="40" spans="1:3" ht="15.75" thickBot="1">
      <c r="A40" s="72" t="s">
        <v>15</v>
      </c>
      <c r="B40" s="69" t="s">
        <v>35</v>
      </c>
      <c r="C40" s="78" t="s">
        <v>55</v>
      </c>
    </row>
    <row r="41" spans="1:3" ht="15.75" thickBot="1">
      <c r="A41" s="75" t="s">
        <v>73</v>
      </c>
      <c r="B41" s="73" t="s">
        <v>74</v>
      </c>
      <c r="C41" s="74">
        <v>405</v>
      </c>
    </row>
    <row r="42" spans="1:3" ht="15.75" thickBot="1">
      <c r="A42" s="75" t="s">
        <v>75</v>
      </c>
      <c r="B42" s="73" t="s">
        <v>76</v>
      </c>
      <c r="C42" s="74">
        <v>492</v>
      </c>
    </row>
    <row r="43" spans="1:3" ht="15.75" thickBot="1">
      <c r="A43" s="75" t="s">
        <v>77</v>
      </c>
      <c r="B43" s="73" t="s">
        <v>78</v>
      </c>
      <c r="C43" s="74">
        <v>492</v>
      </c>
    </row>
    <row r="44" spans="1:3" ht="15.75" thickBot="1">
      <c r="A44" s="75" t="s">
        <v>79</v>
      </c>
      <c r="B44" s="73" t="s">
        <v>67</v>
      </c>
      <c r="C44" s="74">
        <v>2448</v>
      </c>
    </row>
    <row r="45" spans="1:3" ht="15.75" thickBot="1">
      <c r="A45" s="75" t="s">
        <v>80</v>
      </c>
      <c r="B45" s="73" t="s">
        <v>68</v>
      </c>
      <c r="C45" s="74">
        <v>766</v>
      </c>
    </row>
    <row r="46" spans="1:3" ht="15.75" thickBot="1">
      <c r="A46" s="75" t="s">
        <v>73</v>
      </c>
      <c r="B46" s="73" t="s">
        <v>81</v>
      </c>
      <c r="C46" s="79">
        <v>2600</v>
      </c>
    </row>
    <row r="47" spans="1:3" ht="15.75" thickBot="1">
      <c r="A47" s="75" t="s">
        <v>82</v>
      </c>
      <c r="B47" s="73" t="s">
        <v>76</v>
      </c>
      <c r="C47" s="79">
        <v>492</v>
      </c>
    </row>
    <row r="48" spans="1:3" ht="15.75" thickBot="1">
      <c r="A48" s="75" t="s">
        <v>83</v>
      </c>
      <c r="B48" s="73" t="s">
        <v>84</v>
      </c>
      <c r="C48" s="79">
        <v>2624</v>
      </c>
    </row>
    <row r="49" spans="1:3" ht="15.75" thickBot="1">
      <c r="A49" s="75" t="s">
        <v>85</v>
      </c>
      <c r="B49" s="73" t="s">
        <v>86</v>
      </c>
      <c r="C49" s="79">
        <v>2861</v>
      </c>
    </row>
    <row r="50" spans="1:3" ht="15.75" thickBot="1">
      <c r="A50" s="75" t="s">
        <v>83</v>
      </c>
      <c r="B50" s="73" t="s">
        <v>74</v>
      </c>
      <c r="C50" s="79">
        <v>654</v>
      </c>
    </row>
    <row r="51" spans="1:3" ht="15.75" thickBot="1">
      <c r="A51" s="75" t="s">
        <v>59</v>
      </c>
      <c r="B51" s="73" t="s">
        <v>52</v>
      </c>
      <c r="C51" s="79">
        <v>179</v>
      </c>
    </row>
    <row r="52" ht="18.75">
      <c r="A52" s="80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2017-09-12T10:34:07Z</cp:lastPrinted>
  <dcterms:created xsi:type="dcterms:W3CDTF">2015-10-12T10:40:12Z</dcterms:created>
  <dcterms:modified xsi:type="dcterms:W3CDTF">2018-03-21T16:15:43Z</dcterms:modified>
  <cp:category/>
  <cp:version/>
  <cp:contentType/>
  <cp:contentStatus/>
</cp:coreProperties>
</file>