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2017" sheetId="1" r:id="rId1"/>
    <sheet name="2016" sheetId="2" r:id="rId2"/>
    <sheet name="2015" sheetId="3" r:id="rId3"/>
    <sheet name="2014" sheetId="4" r:id="rId4"/>
  </sheets>
  <definedNames>
    <definedName name="_xlnm.Print_Area" localSheetId="3">'2014'!$A$1:$F$44</definedName>
    <definedName name="_xlnm.Print_Area" localSheetId="2">'2015'!$A$1:$F$44</definedName>
  </definedNames>
  <calcPr fullCalcOnLoad="1" refMode="R1C1"/>
</workbook>
</file>

<file path=xl/sharedStrings.xml><?xml version="1.0" encoding="utf-8"?>
<sst xmlns="http://schemas.openxmlformats.org/spreadsheetml/2006/main" count="288" uniqueCount="106">
  <si>
    <t>Начислено</t>
  </si>
  <si>
    <t>Содержание жилья</t>
  </si>
  <si>
    <t>Вывоз ТБО</t>
  </si>
  <si>
    <t>Итого</t>
  </si>
  <si>
    <t>Вид</t>
  </si>
  <si>
    <t>Услуги управления</t>
  </si>
  <si>
    <t>Содержание общего имущества, в т.ч.</t>
  </si>
  <si>
    <t>-</t>
  </si>
  <si>
    <t>Всего работ за период</t>
  </si>
  <si>
    <t>Дата</t>
  </si>
  <si>
    <t>Сумма, рублей</t>
  </si>
  <si>
    <t xml:space="preserve">Общая плошадь квартир </t>
  </si>
  <si>
    <t>кв.м.</t>
  </si>
  <si>
    <t>Задолженность на 01.01.2015 г.</t>
  </si>
  <si>
    <t xml:space="preserve">руб. </t>
  </si>
  <si>
    <t>руб.</t>
  </si>
  <si>
    <t>№</t>
  </si>
  <si>
    <t>Услуга</t>
  </si>
  <si>
    <t>Задолженность на 01.01.2015</t>
  </si>
  <si>
    <t>Оплачено</t>
  </si>
  <si>
    <t>Расходы по обслуживанию МКД</t>
  </si>
  <si>
    <t>площадь</t>
  </si>
  <si>
    <t>з/п</t>
  </si>
  <si>
    <t>дворника</t>
  </si>
  <si>
    <t>уборщицы</t>
  </si>
  <si>
    <t>Сантехнические работы</t>
  </si>
  <si>
    <t>Общестроительные работы</t>
  </si>
  <si>
    <t>Вид работ</t>
  </si>
  <si>
    <t>Ст-ть работ</t>
  </si>
  <si>
    <t>ИТОГО:</t>
  </si>
  <si>
    <t>Персонифицированный учет МКД  за  2015 г.</t>
  </si>
  <si>
    <t>Задолженность на 31.12.2015г</t>
  </si>
  <si>
    <r>
      <t xml:space="preserve">№ </t>
    </r>
    <r>
      <rPr>
        <b/>
        <sz val="12"/>
        <rFont val="Times New Roman"/>
        <family val="1"/>
      </rPr>
      <t>п/п</t>
    </r>
  </si>
  <si>
    <t>тариф</t>
  </si>
  <si>
    <t>упр-е</t>
  </si>
  <si>
    <t>Складирование ТБО</t>
  </si>
  <si>
    <t>Обслуживание ВГО</t>
  </si>
  <si>
    <t>Вывоз и складирование ТБО</t>
  </si>
  <si>
    <t>двор</t>
  </si>
  <si>
    <t>Ул. Тельмана, д. 16</t>
  </si>
  <si>
    <t>ежемесячно</t>
  </si>
  <si>
    <t>Вывоз КГМ</t>
  </si>
  <si>
    <t>Задолженность населения на 31.12.2015 г.</t>
  </si>
  <si>
    <t>Справочно: финансовый результат с учетом задолженности</t>
  </si>
  <si>
    <t>Электроэнергия МОП</t>
  </si>
  <si>
    <t>Сальдо на 31.12.2015 г.</t>
  </si>
  <si>
    <t>Снятие показаний электроэнергии</t>
  </si>
  <si>
    <t>Осмотр электрических сетей</t>
  </si>
  <si>
    <t>Прокладка трубопровода</t>
  </si>
  <si>
    <t>Установка фильтров</t>
  </si>
  <si>
    <t>Осмотр систем водоснабжения, водоотведения на предмет утечки</t>
  </si>
  <si>
    <t>Снятие показаний э/э</t>
  </si>
  <si>
    <t>В управлении ООО «УК Старый Город» - с 2011 года</t>
  </si>
  <si>
    <t xml:space="preserve">Остаток на 01.01.2015 г. </t>
  </si>
  <si>
    <t xml:space="preserve">Остаток на 01.01.2014 г. </t>
  </si>
  <si>
    <t>Задолженность на 01.01.2014 г.</t>
  </si>
  <si>
    <t>Сальдо на 31.12.2014 г.</t>
  </si>
  <si>
    <t>Задолженность населения на 31.12.2014 г.</t>
  </si>
  <si>
    <t>Задолженность на 01.01.2014</t>
  </si>
  <si>
    <t>Задолженность на 31.12.2014г</t>
  </si>
  <si>
    <t>Осмотр электрических сетей на предмет мех. повреждений</t>
  </si>
  <si>
    <t>Осмотр чердачных и подвальных помещений, сис. водоснабжения</t>
  </si>
  <si>
    <t>Пломбировка счетчиков</t>
  </si>
  <si>
    <t>Электромонтажные работы</t>
  </si>
  <si>
    <t>Персонифицированный учет МКД  за  2014 г.</t>
  </si>
  <si>
    <t>Персонифицированный учет МКД  за  2016 г.</t>
  </si>
  <si>
    <t xml:space="preserve">Остаток на 01.01.2016 г. </t>
  </si>
  <si>
    <t>Задолженность на 01.01.2016 г.</t>
  </si>
  <si>
    <t>Задолженность на 01.01.2016</t>
  </si>
  <si>
    <t>Задолженность на 31.12.2016г</t>
  </si>
  <si>
    <t>Сальдо на 31.12.2016 г.</t>
  </si>
  <si>
    <t>Задолженность населения на 31.12.2016 г.</t>
  </si>
  <si>
    <t>Обслуживание ИТП</t>
  </si>
  <si>
    <t>Обслуживание теплосчетчика</t>
  </si>
  <si>
    <t>Очистка водосточной сети</t>
  </si>
  <si>
    <t>Формовочная обрезка деревьев</t>
  </si>
  <si>
    <t>Осмотр чердачных и подвальных помещений</t>
  </si>
  <si>
    <t>Слив и наполнение водой системы отопления с осмотром системы</t>
  </si>
  <si>
    <t>Аварийка</t>
  </si>
  <si>
    <t xml:space="preserve">Смена сгонов у трубопроводов </t>
  </si>
  <si>
    <t>Установка GSM модема для передачи данных счетчика т/э</t>
  </si>
  <si>
    <t>Обследование чердачных и подвальных помещений</t>
  </si>
  <si>
    <t>Вывоз КГМ, формовочная обрезка деревьев</t>
  </si>
  <si>
    <t>Аварийные работы</t>
  </si>
  <si>
    <t>Персонифицированный учет МКД  за  2017 г.</t>
  </si>
  <si>
    <t xml:space="preserve">Остаток на 01.01.2017 г. </t>
  </si>
  <si>
    <t>Задолженность на 01.01.2017 г.</t>
  </si>
  <si>
    <t>Задолженность на 01.01.2017</t>
  </si>
  <si>
    <t>Задолженность на 31.12.2017г</t>
  </si>
  <si>
    <t>Сальдо на 31.12.2017 г.</t>
  </si>
  <si>
    <t>Задолженность населения на 31.12.2017 г.</t>
  </si>
  <si>
    <t>кгм</t>
  </si>
  <si>
    <t>покос не входит</t>
  </si>
  <si>
    <t>Хол.вода на соид</t>
  </si>
  <si>
    <t>Водоотведение на соид</t>
  </si>
  <si>
    <t>Электроэнергия на соид</t>
  </si>
  <si>
    <t>ежемесячно с 01.01.2017 по 31.07.2017</t>
  </si>
  <si>
    <t>снятие показаний общедомового прибора учета э/э</t>
  </si>
  <si>
    <t xml:space="preserve">Обследование электрических сетей. </t>
  </si>
  <si>
    <t>Обследование электрических сетей. Смена ламп накаливания</t>
  </si>
  <si>
    <t>Снятие показаний с приборов учета электроэнергии</t>
  </si>
  <si>
    <t xml:space="preserve">Обследование чердачных, подвальных и лест. клеток  на предмет утечки трубопроводов. </t>
  </si>
  <si>
    <t>Техническое обслуживание теплового пункта, снятие показаний</t>
  </si>
  <si>
    <t>Промывка и опресовка внутредомовой системы теплопотребления</t>
  </si>
  <si>
    <t>Изготовление адресного указателя</t>
  </si>
  <si>
    <t xml:space="preserve">Аварийные работы.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</si>
</sst>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mmm/yy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4">
    <font>
      <sz val="10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/>
    </xf>
    <xf numFmtId="14" fontId="2" fillId="33" borderId="10" xfId="0" applyNumberFormat="1" applyFont="1" applyFill="1" applyBorder="1" applyAlignment="1">
      <alignment horizontal="center" vertical="center"/>
    </xf>
    <xf numFmtId="4" fontId="1" fillId="33" borderId="11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0" xfId="0" applyFont="1" applyFill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Border="1" applyAlignment="1">
      <alignment vertical="center"/>
    </xf>
    <xf numFmtId="4" fontId="1" fillId="33" borderId="0" xfId="0" applyNumberFormat="1" applyFont="1" applyFill="1" applyBorder="1" applyAlignment="1">
      <alignment vertical="center"/>
    </xf>
    <xf numFmtId="0" fontId="1" fillId="33" borderId="0" xfId="0" applyFont="1" applyFill="1" applyBorder="1" applyAlignment="1">
      <alignment horizontal="right" vertical="center"/>
    </xf>
    <xf numFmtId="0" fontId="1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0" fontId="1" fillId="33" borderId="0" xfId="0" applyFont="1" applyFill="1" applyAlignment="1">
      <alignment/>
    </xf>
    <xf numFmtId="0" fontId="3" fillId="33" borderId="10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center" wrapText="1"/>
    </xf>
    <xf numFmtId="0" fontId="3" fillId="33" borderId="0" xfId="0" applyFont="1" applyFill="1" applyAlignment="1">
      <alignment vertical="center"/>
    </xf>
    <xf numFmtId="0" fontId="41" fillId="33" borderId="10" xfId="0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4" fontId="3" fillId="33" borderId="0" xfId="0" applyNumberFormat="1" applyFont="1" applyFill="1" applyAlignment="1">
      <alignment vertical="center"/>
    </xf>
    <xf numFmtId="4" fontId="1" fillId="33" borderId="10" xfId="0" applyNumberFormat="1" applyFont="1" applyFill="1" applyBorder="1" applyAlignment="1">
      <alignment horizontal="center" vertical="center" wrapText="1"/>
    </xf>
    <xf numFmtId="4" fontId="1" fillId="33" borderId="12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34" borderId="0" xfId="0" applyFont="1" applyFill="1" applyAlignment="1">
      <alignment vertical="center"/>
    </xf>
    <xf numFmtId="0" fontId="3" fillId="33" borderId="11" xfId="0" applyFont="1" applyFill="1" applyBorder="1" applyAlignment="1">
      <alignment vertical="center"/>
    </xf>
    <xf numFmtId="0" fontId="1" fillId="33" borderId="11" xfId="0" applyFont="1" applyFill="1" applyBorder="1" applyAlignment="1">
      <alignment vertical="center"/>
    </xf>
    <xf numFmtId="4" fontId="3" fillId="33" borderId="10" xfId="0" applyNumberFormat="1" applyFont="1" applyFill="1" applyBorder="1" applyAlignment="1">
      <alignment vertical="center"/>
    </xf>
    <xf numFmtId="4" fontId="1" fillId="33" borderId="10" xfId="0" applyNumberFormat="1" applyFont="1" applyFill="1" applyBorder="1" applyAlignment="1">
      <alignment vertical="center"/>
    </xf>
    <xf numFmtId="4" fontId="2" fillId="35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0" fontId="3" fillId="33" borderId="0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 wrapText="1"/>
    </xf>
    <xf numFmtId="4" fontId="1" fillId="33" borderId="14" xfId="0" applyNumberFormat="1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 wrapText="1"/>
    </xf>
    <xf numFmtId="4" fontId="1" fillId="33" borderId="16" xfId="0" applyNumberFormat="1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 wrapText="1"/>
    </xf>
    <xf numFmtId="4" fontId="3" fillId="33" borderId="18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4" fontId="1" fillId="33" borderId="2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42" fillId="33" borderId="0" xfId="0" applyFont="1" applyFill="1" applyAlignment="1">
      <alignment vertical="center"/>
    </xf>
    <xf numFmtId="0" fontId="41" fillId="33" borderId="10" xfId="0" applyFont="1" applyFill="1" applyBorder="1" applyAlignment="1">
      <alignment horizontal="center" vertical="center"/>
    </xf>
    <xf numFmtId="14" fontId="2" fillId="36" borderId="10" xfId="0" applyNumberFormat="1" applyFont="1" applyFill="1" applyBorder="1" applyAlignment="1">
      <alignment horizontal="center" vertical="center" wrapText="1"/>
    </xf>
    <xf numFmtId="0" fontId="43" fillId="37" borderId="10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  <xf numFmtId="14" fontId="43" fillId="33" borderId="10" xfId="0" applyNumberFormat="1" applyFont="1" applyFill="1" applyBorder="1" applyAlignment="1">
      <alignment horizontal="center" vertical="center"/>
    </xf>
    <xf numFmtId="0" fontId="43" fillId="38" borderId="10" xfId="0" applyFont="1" applyFill="1" applyBorder="1" applyAlignment="1">
      <alignment horizontal="center" vertical="center"/>
    </xf>
    <xf numFmtId="0" fontId="43" fillId="33" borderId="21" xfId="0" applyFont="1" applyFill="1" applyBorder="1" applyAlignment="1">
      <alignment horizontal="center" vertical="center"/>
    </xf>
    <xf numFmtId="0" fontId="43" fillId="33" borderId="22" xfId="0" applyFont="1" applyFill="1" applyBorder="1" applyAlignment="1">
      <alignment horizontal="center" vertical="center"/>
    </xf>
    <xf numFmtId="0" fontId="43" fillId="33" borderId="23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14" fontId="1" fillId="33" borderId="10" xfId="0" applyNumberFormat="1" applyFont="1" applyFill="1" applyBorder="1" applyAlignment="1">
      <alignment horizontal="center" vertical="center"/>
    </xf>
    <xf numFmtId="4" fontId="1" fillId="35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43" fillId="39" borderId="10" xfId="0" applyFont="1" applyFill="1" applyBorder="1" applyAlignment="1">
      <alignment horizontal="center" vertical="center"/>
    </xf>
    <xf numFmtId="0" fontId="43" fillId="3" borderId="10" xfId="0" applyFont="1" applyFill="1" applyBorder="1" applyAlignment="1">
      <alignment horizontal="center" vertical="center"/>
    </xf>
    <xf numFmtId="0" fontId="43" fillId="17" borderId="10" xfId="0" applyFont="1" applyFill="1" applyBorder="1" applyAlignment="1">
      <alignment horizontal="center" vertical="center"/>
    </xf>
    <xf numFmtId="4" fontId="1" fillId="33" borderId="10" xfId="0" applyNumberFormat="1" applyFont="1" applyFill="1" applyBorder="1" applyAlignment="1">
      <alignment horizontal="center" vertical="center"/>
    </xf>
    <xf numFmtId="0" fontId="43" fillId="33" borderId="21" xfId="0" applyFont="1" applyFill="1" applyBorder="1" applyAlignment="1">
      <alignment horizontal="left" vertical="center"/>
    </xf>
    <xf numFmtId="0" fontId="43" fillId="33" borderId="22" xfId="0" applyFont="1" applyFill="1" applyBorder="1" applyAlignment="1">
      <alignment horizontal="left" vertical="center"/>
    </xf>
    <xf numFmtId="0" fontId="43" fillId="33" borderId="23" xfId="0" applyFont="1" applyFill="1" applyBorder="1" applyAlignment="1">
      <alignment horizontal="left" vertical="center"/>
    </xf>
    <xf numFmtId="0" fontId="43" fillId="33" borderId="21" xfId="0" applyFont="1" applyFill="1" applyBorder="1" applyAlignment="1">
      <alignment horizontal="left" vertical="center" wrapText="1"/>
    </xf>
    <xf numFmtId="0" fontId="43" fillId="33" borderId="22" xfId="0" applyFont="1" applyFill="1" applyBorder="1" applyAlignment="1">
      <alignment horizontal="left" vertical="center" wrapText="1"/>
    </xf>
    <xf numFmtId="0" fontId="43" fillId="33" borderId="23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35" borderId="21" xfId="0" applyFont="1" applyFill="1" applyBorder="1" applyAlignment="1">
      <alignment horizontal="left" vertical="center" wrapText="1"/>
    </xf>
    <xf numFmtId="0" fontId="1" fillId="35" borderId="22" xfId="0" applyFont="1" applyFill="1" applyBorder="1" applyAlignment="1">
      <alignment horizontal="left" vertical="center" wrapText="1"/>
    </xf>
    <xf numFmtId="0" fontId="1" fillId="35" borderId="23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0" fontId="41" fillId="33" borderId="21" xfId="0" applyFont="1" applyFill="1" applyBorder="1" applyAlignment="1">
      <alignment horizontal="center" vertical="center"/>
    </xf>
    <xf numFmtId="0" fontId="41" fillId="33" borderId="22" xfId="0" applyFont="1" applyFill="1" applyBorder="1" applyAlignment="1">
      <alignment horizontal="center" vertical="center"/>
    </xf>
    <xf numFmtId="0" fontId="41" fillId="33" borderId="23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left" vertical="center" wrapText="1"/>
    </xf>
    <xf numFmtId="0" fontId="2" fillId="33" borderId="22" xfId="0" applyFont="1" applyFill="1" applyBorder="1" applyAlignment="1">
      <alignment horizontal="left" vertical="center" wrapText="1"/>
    </xf>
    <xf numFmtId="0" fontId="2" fillId="33" borderId="23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2" fillId="33" borderId="24" xfId="0" applyFont="1" applyFill="1" applyBorder="1" applyAlignment="1">
      <alignment horizontal="left" vertical="center" wrapText="1"/>
    </xf>
    <xf numFmtId="0" fontId="2" fillId="33" borderId="25" xfId="0" applyFont="1" applyFill="1" applyBorder="1" applyAlignment="1">
      <alignment horizontal="left" vertical="center" wrapText="1"/>
    </xf>
    <xf numFmtId="0" fontId="2" fillId="33" borderId="26" xfId="0" applyFont="1" applyFill="1" applyBorder="1" applyAlignment="1">
      <alignment horizontal="left" vertical="center" wrapText="1"/>
    </xf>
    <xf numFmtId="0" fontId="3" fillId="33" borderId="27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28" xfId="0" applyFont="1" applyFill="1" applyBorder="1" applyAlignment="1">
      <alignment vertical="center" wrapText="1"/>
    </xf>
    <xf numFmtId="0" fontId="2" fillId="35" borderId="21" xfId="0" applyFont="1" applyFill="1" applyBorder="1" applyAlignment="1">
      <alignment horizontal="left" vertical="center" wrapText="1"/>
    </xf>
    <xf numFmtId="0" fontId="2" fillId="35" borderId="22" xfId="0" applyFont="1" applyFill="1" applyBorder="1" applyAlignment="1">
      <alignment horizontal="left" vertical="center" wrapText="1"/>
    </xf>
    <xf numFmtId="0" fontId="2" fillId="35" borderId="23" xfId="0" applyFont="1" applyFill="1" applyBorder="1" applyAlignment="1">
      <alignment horizontal="left" vertical="center" wrapText="1"/>
    </xf>
    <xf numFmtId="4" fontId="2" fillId="0" borderId="21" xfId="0" applyNumberFormat="1" applyFont="1" applyFill="1" applyBorder="1" applyAlignment="1">
      <alignment horizontal="left" wrapText="1"/>
    </xf>
    <xf numFmtId="4" fontId="2" fillId="0" borderId="22" xfId="0" applyNumberFormat="1" applyFont="1" applyFill="1" applyBorder="1" applyAlignment="1">
      <alignment horizontal="left" wrapText="1"/>
    </xf>
    <xf numFmtId="4" fontId="2" fillId="0" borderId="23" xfId="0" applyNumberFormat="1" applyFont="1" applyFill="1" applyBorder="1" applyAlignment="1">
      <alignment horizontal="left" wrapText="1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33" borderId="10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J76"/>
  <sheetViews>
    <sheetView tabSelected="1" zoomScalePageLayoutView="0" workbookViewId="0" topLeftCell="A25">
      <selection activeCell="F43" sqref="F43"/>
    </sheetView>
  </sheetViews>
  <sheetFormatPr defaultColWidth="9.140625" defaultRowHeight="12.75" outlineLevelRow="1"/>
  <cols>
    <col min="1" max="1" width="4.421875" style="10" customWidth="1"/>
    <col min="2" max="2" width="17.00390625" style="6" customWidth="1"/>
    <col min="3" max="3" width="15.57421875" style="6" customWidth="1"/>
    <col min="4" max="4" width="13.57421875" style="6" customWidth="1"/>
    <col min="5" max="5" width="19.7109375" style="6" customWidth="1"/>
    <col min="6" max="6" width="18.140625" style="6" customWidth="1"/>
    <col min="7" max="7" width="10.140625" style="6" customWidth="1"/>
    <col min="8" max="8" width="9.57421875" style="6" bestFit="1" customWidth="1"/>
    <col min="9" max="9" width="11.421875" style="6" customWidth="1"/>
    <col min="10" max="10" width="11.00390625" style="6" customWidth="1"/>
    <col min="11" max="16384" width="9.140625" style="6" customWidth="1"/>
  </cols>
  <sheetData>
    <row r="1" spans="1:7" ht="15.75">
      <c r="A1" s="85" t="s">
        <v>84</v>
      </c>
      <c r="B1" s="85"/>
      <c r="C1" s="85"/>
      <c r="D1" s="85"/>
      <c r="E1" s="85"/>
      <c r="F1" s="85"/>
      <c r="G1" s="48"/>
    </row>
    <row r="2" spans="1:8" ht="15.75">
      <c r="A2" s="85" t="s">
        <v>39</v>
      </c>
      <c r="B2" s="85"/>
      <c r="C2" s="85"/>
      <c r="D2" s="85"/>
      <c r="E2" s="85"/>
      <c r="F2" s="85"/>
      <c r="G2" s="8"/>
      <c r="H2" s="9"/>
    </row>
    <row r="3" ht="3.75" customHeight="1"/>
    <row r="4" spans="1:6" ht="15.75" hidden="1" outlineLevel="1">
      <c r="A4" s="11" t="s">
        <v>52</v>
      </c>
      <c r="C4" s="11"/>
      <c r="D4" s="11"/>
      <c r="E4" s="11"/>
      <c r="F4" s="11"/>
    </row>
    <row r="5" spans="1:6" ht="15.75" hidden="1" outlineLevel="1">
      <c r="A5" s="11" t="s">
        <v>11</v>
      </c>
      <c r="C5" s="11"/>
      <c r="D5" s="11">
        <v>647.2</v>
      </c>
      <c r="E5" s="11" t="s">
        <v>12</v>
      </c>
      <c r="F5" s="11"/>
    </row>
    <row r="6" ht="13.5" customHeight="1" collapsed="1">
      <c r="D6" s="11"/>
    </row>
    <row r="7" spans="1:6" ht="15.75">
      <c r="A7" s="8" t="s">
        <v>85</v>
      </c>
      <c r="C7" s="8"/>
      <c r="D7" s="12">
        <f>'2016'!F37</f>
        <v>75626.08</v>
      </c>
      <c r="E7" s="11" t="s">
        <v>14</v>
      </c>
      <c r="F7" s="8"/>
    </row>
    <row r="8" spans="1:6" ht="15.75">
      <c r="A8" s="8" t="s">
        <v>86</v>
      </c>
      <c r="C8" s="11"/>
      <c r="D8" s="12">
        <f>C21</f>
        <v>-27433.52999999999</v>
      </c>
      <c r="E8" s="11" t="s">
        <v>14</v>
      </c>
      <c r="F8" s="11"/>
    </row>
    <row r="9" spans="2:6" ht="15.75">
      <c r="B9" s="11"/>
      <c r="C9" s="11"/>
      <c r="D9" s="11"/>
      <c r="E9" s="11"/>
      <c r="F9" s="13" t="s">
        <v>15</v>
      </c>
    </row>
    <row r="10" spans="1:6" s="10" customFormat="1" ht="28.5" customHeight="1">
      <c r="A10" s="5" t="s">
        <v>16</v>
      </c>
      <c r="B10" s="14" t="s">
        <v>17</v>
      </c>
      <c r="C10" s="15" t="s">
        <v>87</v>
      </c>
      <c r="D10" s="15" t="s">
        <v>0</v>
      </c>
      <c r="E10" s="15" t="s">
        <v>19</v>
      </c>
      <c r="F10" s="15" t="s">
        <v>88</v>
      </c>
    </row>
    <row r="11" spans="1:9" s="17" customFormat="1" ht="30" customHeight="1">
      <c r="A11" s="5">
        <v>1</v>
      </c>
      <c r="B11" s="16" t="s">
        <v>1</v>
      </c>
      <c r="C11" s="27">
        <v>-19299.039999999994</v>
      </c>
      <c r="D11" s="25">
        <v>68618.68</v>
      </c>
      <c r="E11" s="25">
        <v>67251.82</v>
      </c>
      <c r="F11" s="25">
        <f aca="true" t="shared" si="0" ref="F11:F20">C11-D11+E11</f>
        <v>-20665.89999999998</v>
      </c>
      <c r="G11" s="14" t="s">
        <v>33</v>
      </c>
      <c r="H11" s="14">
        <v>10.45</v>
      </c>
      <c r="I11" s="31">
        <f>H11*12*H25</f>
        <v>81158.88</v>
      </c>
    </row>
    <row r="12" spans="1:9" s="17" customFormat="1" ht="15.75">
      <c r="A12" s="5">
        <v>2</v>
      </c>
      <c r="B12" s="16" t="s">
        <v>2</v>
      </c>
      <c r="C12" s="27">
        <v>-1920.6299999999992</v>
      </c>
      <c r="D12" s="25">
        <v>6829.08</v>
      </c>
      <c r="E12" s="25">
        <v>6693.06</v>
      </c>
      <c r="F12" s="25">
        <f t="shared" si="0"/>
        <v>-2056.6499999999987</v>
      </c>
      <c r="G12" s="14" t="s">
        <v>34</v>
      </c>
      <c r="H12" s="14">
        <v>3.2</v>
      </c>
      <c r="I12" s="32">
        <f>H12*12*H25</f>
        <v>24852.480000000007</v>
      </c>
    </row>
    <row r="13" spans="1:9" s="17" customFormat="1" ht="29.25" customHeight="1">
      <c r="A13" s="5">
        <v>3</v>
      </c>
      <c r="B13" s="16" t="s">
        <v>35</v>
      </c>
      <c r="C13" s="27">
        <v>-937.6899999999991</v>
      </c>
      <c r="D13" s="25">
        <v>3348.96</v>
      </c>
      <c r="E13" s="25">
        <v>3282.24</v>
      </c>
      <c r="F13" s="25">
        <f t="shared" si="0"/>
        <v>-1004.4099999999999</v>
      </c>
      <c r="G13" s="14" t="s">
        <v>91</v>
      </c>
      <c r="H13" s="14">
        <v>0.6</v>
      </c>
      <c r="I13" s="32">
        <f>H13*12*H25</f>
        <v>4659.84</v>
      </c>
    </row>
    <row r="14" spans="1:9" s="17" customFormat="1" ht="30" customHeight="1">
      <c r="A14" s="5">
        <v>4</v>
      </c>
      <c r="B14" s="16" t="s">
        <v>36</v>
      </c>
      <c r="C14" s="27">
        <v>-480.21000000000004</v>
      </c>
      <c r="D14" s="25">
        <v>2445.99</v>
      </c>
      <c r="E14" s="25">
        <v>2105.24</v>
      </c>
      <c r="F14" s="25">
        <f t="shared" si="0"/>
        <v>-820.96</v>
      </c>
      <c r="G14" s="6"/>
      <c r="H14" s="6"/>
      <c r="I14" s="24"/>
    </row>
    <row r="15" spans="1:9" s="17" customFormat="1" ht="30" customHeight="1">
      <c r="A15" s="5">
        <v>5</v>
      </c>
      <c r="B15" s="16" t="s">
        <v>44</v>
      </c>
      <c r="C15" s="27">
        <v>-2328.99</v>
      </c>
      <c r="D15" s="25">
        <v>721.8</v>
      </c>
      <c r="E15" s="25">
        <v>1675.35</v>
      </c>
      <c r="F15" s="25">
        <f t="shared" si="0"/>
        <v>-1375.44</v>
      </c>
      <c r="G15" s="6"/>
      <c r="H15" s="53" t="s">
        <v>92</v>
      </c>
      <c r="I15" s="24"/>
    </row>
    <row r="16" spans="1:9" s="17" customFormat="1" ht="30" customHeight="1">
      <c r="A16" s="5">
        <v>6</v>
      </c>
      <c r="B16" s="16" t="s">
        <v>73</v>
      </c>
      <c r="C16" s="49">
        <v>-603.45</v>
      </c>
      <c r="D16" s="26">
        <v>6697.92</v>
      </c>
      <c r="E16" s="26">
        <v>6564.49</v>
      </c>
      <c r="F16" s="26">
        <f t="shared" si="0"/>
        <v>-736.8800000000001</v>
      </c>
      <c r="G16" s="6"/>
      <c r="H16" s="6"/>
      <c r="I16" s="24"/>
    </row>
    <row r="17" spans="1:9" s="17" customFormat="1" ht="30" customHeight="1">
      <c r="A17" s="5">
        <v>7</v>
      </c>
      <c r="B17" s="16" t="s">
        <v>72</v>
      </c>
      <c r="C17" s="49">
        <v>-1863.5200000000004</v>
      </c>
      <c r="D17" s="26">
        <v>20684.12</v>
      </c>
      <c r="E17" s="26">
        <v>20272.1</v>
      </c>
      <c r="F17" s="26">
        <f t="shared" si="0"/>
        <v>-2275.540000000001</v>
      </c>
      <c r="G17" s="6"/>
      <c r="H17" s="6"/>
      <c r="I17" s="24"/>
    </row>
    <row r="18" spans="1:9" s="17" customFormat="1" ht="30" customHeight="1">
      <c r="A18" s="5">
        <v>6</v>
      </c>
      <c r="B18" s="16" t="s">
        <v>93</v>
      </c>
      <c r="C18" s="49">
        <v>0</v>
      </c>
      <c r="D18" s="26">
        <f>420.53+38.23</f>
        <v>458.76</v>
      </c>
      <c r="E18" s="26">
        <v>411.14</v>
      </c>
      <c r="F18" s="25">
        <f t="shared" si="0"/>
        <v>-47.620000000000005</v>
      </c>
      <c r="G18" s="6"/>
      <c r="H18" s="6"/>
      <c r="I18" s="24"/>
    </row>
    <row r="19" spans="1:9" s="17" customFormat="1" ht="30" customHeight="1">
      <c r="A19" s="5">
        <v>7</v>
      </c>
      <c r="B19" s="16" t="s">
        <v>94</v>
      </c>
      <c r="C19" s="49">
        <v>0</v>
      </c>
      <c r="D19" s="26">
        <v>246.64</v>
      </c>
      <c r="E19" s="26">
        <v>208.23</v>
      </c>
      <c r="F19" s="25">
        <f t="shared" si="0"/>
        <v>-38.41</v>
      </c>
      <c r="G19" s="6"/>
      <c r="H19" s="6"/>
      <c r="I19" s="24"/>
    </row>
    <row r="20" spans="1:9" s="17" customFormat="1" ht="30" customHeight="1">
      <c r="A20" s="5">
        <v>8</v>
      </c>
      <c r="B20" s="16" t="s">
        <v>95</v>
      </c>
      <c r="C20" s="49">
        <v>0</v>
      </c>
      <c r="D20" s="26">
        <f>12807-2881.7+1428.51</f>
        <v>11353.81</v>
      </c>
      <c r="E20" s="26">
        <v>10043.9</v>
      </c>
      <c r="F20" s="25">
        <f t="shared" si="0"/>
        <v>-1309.9099999999999</v>
      </c>
      <c r="G20" s="6"/>
      <c r="H20" s="6"/>
      <c r="I20" s="24"/>
    </row>
    <row r="21" spans="1:6" ht="19.5" customHeight="1">
      <c r="A21" s="5"/>
      <c r="B21" s="16" t="s">
        <v>3</v>
      </c>
      <c r="C21" s="26">
        <f>SUM(C11:C20)</f>
        <v>-27433.52999999999</v>
      </c>
      <c r="D21" s="26">
        <f>SUM(D11:D20)</f>
        <v>121405.76</v>
      </c>
      <c r="E21" s="26">
        <f>SUM(E11:E20)</f>
        <v>118507.57</v>
      </c>
      <c r="F21" s="26">
        <f>SUM(F11:F20)</f>
        <v>-30331.719999999976</v>
      </c>
    </row>
    <row r="22" ht="11.25" customHeight="1"/>
    <row r="23" spans="1:6" ht="15.75">
      <c r="A23" s="85" t="s">
        <v>20</v>
      </c>
      <c r="B23" s="85"/>
      <c r="C23" s="85"/>
      <c r="D23" s="85"/>
      <c r="E23" s="85"/>
      <c r="F23" s="85"/>
    </row>
    <row r="24" spans="1:8" ht="15.75">
      <c r="A24" s="48"/>
      <c r="B24" s="48"/>
      <c r="C24" s="48"/>
      <c r="D24" s="48"/>
      <c r="E24" s="48"/>
      <c r="F24" s="48"/>
      <c r="H24" s="6" t="s">
        <v>21</v>
      </c>
    </row>
    <row r="25" spans="1:8" ht="33" customHeight="1">
      <c r="A25" s="15" t="s">
        <v>32</v>
      </c>
      <c r="B25" s="86" t="s">
        <v>4</v>
      </c>
      <c r="C25" s="86"/>
      <c r="D25" s="86"/>
      <c r="E25" s="86"/>
      <c r="F25" s="18" t="s">
        <v>10</v>
      </c>
      <c r="G25" s="19"/>
      <c r="H25" s="6">
        <f>D5</f>
        <v>647.2</v>
      </c>
    </row>
    <row r="26" spans="1:10" ht="18" customHeight="1">
      <c r="A26" s="15">
        <v>1</v>
      </c>
      <c r="B26" s="87" t="s">
        <v>5</v>
      </c>
      <c r="C26" s="87"/>
      <c r="D26" s="87"/>
      <c r="E26" s="87"/>
      <c r="F26" s="73">
        <f>I12</f>
        <v>24852.480000000007</v>
      </c>
      <c r="G26" s="11"/>
      <c r="H26" s="6" t="s">
        <v>22</v>
      </c>
      <c r="I26" s="6" t="s">
        <v>23</v>
      </c>
      <c r="J26" s="6" t="s">
        <v>24</v>
      </c>
    </row>
    <row r="27" spans="1:7" ht="18" customHeight="1">
      <c r="A27" s="15">
        <v>2</v>
      </c>
      <c r="B27" s="87" t="s">
        <v>36</v>
      </c>
      <c r="C27" s="87"/>
      <c r="D27" s="87"/>
      <c r="E27" s="87"/>
      <c r="F27" s="73">
        <f>D14</f>
        <v>2445.99</v>
      </c>
      <c r="G27" s="11"/>
    </row>
    <row r="28" spans="1:7" ht="18" customHeight="1">
      <c r="A28" s="15">
        <v>3</v>
      </c>
      <c r="B28" s="87" t="s">
        <v>41</v>
      </c>
      <c r="C28" s="87"/>
      <c r="D28" s="87"/>
      <c r="E28" s="87"/>
      <c r="F28" s="73">
        <f>I13</f>
        <v>4659.84</v>
      </c>
      <c r="G28" s="11"/>
    </row>
    <row r="29" spans="1:7" ht="18" customHeight="1">
      <c r="A29" s="15">
        <v>4</v>
      </c>
      <c r="B29" s="87" t="s">
        <v>6</v>
      </c>
      <c r="C29" s="87"/>
      <c r="D29" s="87"/>
      <c r="E29" s="87"/>
      <c r="F29" s="73">
        <f>F30+F31+F32</f>
        <v>9684</v>
      </c>
      <c r="G29" s="12"/>
    </row>
    <row r="30" spans="1:7" ht="16.5" customHeight="1">
      <c r="A30" s="15" t="s">
        <v>7</v>
      </c>
      <c r="B30" s="87" t="s">
        <v>25</v>
      </c>
      <c r="C30" s="87"/>
      <c r="D30" s="87"/>
      <c r="E30" s="87"/>
      <c r="F30" s="73">
        <f>F54+F55+F56</f>
        <v>1685</v>
      </c>
      <c r="G30" s="12"/>
    </row>
    <row r="31" spans="1:7" ht="16.5" customHeight="1">
      <c r="A31" s="15" t="s">
        <v>7</v>
      </c>
      <c r="B31" s="87" t="s">
        <v>63</v>
      </c>
      <c r="C31" s="87"/>
      <c r="D31" s="87"/>
      <c r="E31" s="87"/>
      <c r="F31" s="73">
        <f>F50+F51+F52+F53</f>
        <v>3085</v>
      </c>
      <c r="G31" s="11"/>
    </row>
    <row r="32" spans="1:7" ht="16.5" customHeight="1">
      <c r="A32" s="15" t="s">
        <v>7</v>
      </c>
      <c r="B32" s="87" t="s">
        <v>103</v>
      </c>
      <c r="C32" s="87"/>
      <c r="D32" s="87"/>
      <c r="E32" s="87"/>
      <c r="F32" s="73">
        <f>F57</f>
        <v>4914</v>
      </c>
      <c r="G32" s="11"/>
    </row>
    <row r="33" spans="1:7" ht="17.25" customHeight="1">
      <c r="A33" s="15">
        <v>5</v>
      </c>
      <c r="B33" s="80" t="s">
        <v>37</v>
      </c>
      <c r="C33" s="80"/>
      <c r="D33" s="80"/>
      <c r="E33" s="80"/>
      <c r="F33" s="73">
        <f>D12+D13</f>
        <v>10178.04</v>
      </c>
      <c r="G33" s="11"/>
    </row>
    <row r="34" spans="1:7" ht="17.25" customHeight="1">
      <c r="A34" s="15">
        <v>6</v>
      </c>
      <c r="B34" s="80" t="s">
        <v>44</v>
      </c>
      <c r="C34" s="80"/>
      <c r="D34" s="80"/>
      <c r="E34" s="80"/>
      <c r="F34" s="73">
        <f>D15</f>
        <v>721.8</v>
      </c>
      <c r="G34" s="11"/>
    </row>
    <row r="35" spans="1:7" ht="17.25" customHeight="1">
      <c r="A35" s="15">
        <v>7</v>
      </c>
      <c r="B35" s="80" t="s">
        <v>73</v>
      </c>
      <c r="C35" s="80"/>
      <c r="D35" s="80"/>
      <c r="E35" s="80"/>
      <c r="F35" s="73">
        <f>650*12</f>
        <v>7800</v>
      </c>
      <c r="G35" s="11"/>
    </row>
    <row r="36" spans="1:7" ht="17.25" customHeight="1">
      <c r="A36" s="15">
        <v>8</v>
      </c>
      <c r="B36" s="80" t="s">
        <v>72</v>
      </c>
      <c r="C36" s="80"/>
      <c r="D36" s="80"/>
      <c r="E36" s="80"/>
      <c r="F36" s="73">
        <f>2000*12</f>
        <v>24000</v>
      </c>
      <c r="G36" s="11"/>
    </row>
    <row r="37" spans="1:7" ht="18.75" customHeight="1">
      <c r="A37" s="15">
        <v>9</v>
      </c>
      <c r="B37" s="80" t="s">
        <v>83</v>
      </c>
      <c r="C37" s="80"/>
      <c r="D37" s="80"/>
      <c r="E37" s="80"/>
      <c r="F37" s="73">
        <f>F58</f>
        <v>4500</v>
      </c>
      <c r="G37" s="11"/>
    </row>
    <row r="38" spans="1:7" ht="18.75" customHeight="1">
      <c r="A38" s="15">
        <v>10</v>
      </c>
      <c r="B38" s="80" t="s">
        <v>104</v>
      </c>
      <c r="C38" s="80"/>
      <c r="D38" s="80"/>
      <c r="E38" s="80"/>
      <c r="F38" s="73">
        <f>F59</f>
        <v>500</v>
      </c>
      <c r="G38" s="11"/>
    </row>
    <row r="39" spans="1:7" ht="18.75" customHeight="1">
      <c r="A39" s="15">
        <v>11</v>
      </c>
      <c r="B39" s="80" t="s">
        <v>93</v>
      </c>
      <c r="C39" s="80"/>
      <c r="D39" s="80"/>
      <c r="E39" s="80"/>
      <c r="F39" s="73">
        <f>D18</f>
        <v>458.76</v>
      </c>
      <c r="G39" s="11"/>
    </row>
    <row r="40" spans="1:7" ht="18.75" customHeight="1">
      <c r="A40" s="15">
        <v>12</v>
      </c>
      <c r="B40" s="80" t="s">
        <v>94</v>
      </c>
      <c r="C40" s="80"/>
      <c r="D40" s="80"/>
      <c r="E40" s="80"/>
      <c r="F40" s="73">
        <f>D19</f>
        <v>246.64</v>
      </c>
      <c r="G40" s="11"/>
    </row>
    <row r="41" spans="1:7" ht="18.75" customHeight="1">
      <c r="A41" s="15">
        <v>13</v>
      </c>
      <c r="B41" s="80" t="s">
        <v>95</v>
      </c>
      <c r="C41" s="80"/>
      <c r="D41" s="80"/>
      <c r="E41" s="80"/>
      <c r="F41" s="73">
        <f>D20</f>
        <v>11353.81</v>
      </c>
      <c r="G41" s="11"/>
    </row>
    <row r="42" spans="1:7" s="20" customFormat="1" ht="21" customHeight="1">
      <c r="A42" s="52"/>
      <c r="B42" s="88" t="s">
        <v>8</v>
      </c>
      <c r="C42" s="88"/>
      <c r="D42" s="88"/>
      <c r="E42" s="88"/>
      <c r="F42" s="22">
        <f>F26+F27+F28+F29+F33+F34+F35+F36+F37+F38+F39+F40+F41</f>
        <v>101401.36000000002</v>
      </c>
      <c r="G42" s="8"/>
    </row>
    <row r="44" spans="1:6" ht="18" customHeight="1">
      <c r="A44" s="29" t="s">
        <v>89</v>
      </c>
      <c r="B44" s="29"/>
      <c r="C44" s="29"/>
      <c r="D44" s="29"/>
      <c r="E44" s="29"/>
      <c r="F44" s="4">
        <f>D7+D21-F42</f>
        <v>95630.47999999998</v>
      </c>
    </row>
    <row r="45" spans="1:6" ht="20.25" customHeight="1">
      <c r="A45" s="29" t="s">
        <v>90</v>
      </c>
      <c r="B45" s="29"/>
      <c r="C45" s="29"/>
      <c r="D45" s="29"/>
      <c r="E45" s="29"/>
      <c r="F45" s="4">
        <f>F21</f>
        <v>-30331.719999999976</v>
      </c>
    </row>
    <row r="46" spans="1:6" ht="18" customHeight="1">
      <c r="A46" s="30" t="s">
        <v>43</v>
      </c>
      <c r="B46" s="30"/>
      <c r="C46" s="30"/>
      <c r="D46" s="30"/>
      <c r="E46" s="30"/>
      <c r="F46" s="4">
        <f>F44+F45</f>
        <v>65298.76000000001</v>
      </c>
    </row>
    <row r="47" ht="11.25" customHeight="1"/>
    <row r="49" spans="1:6" ht="15.75">
      <c r="A49" s="21" t="s">
        <v>16</v>
      </c>
      <c r="B49" s="21" t="s">
        <v>9</v>
      </c>
      <c r="C49" s="89" t="s">
        <v>27</v>
      </c>
      <c r="D49" s="90"/>
      <c r="E49" s="91"/>
      <c r="F49" s="54" t="s">
        <v>28</v>
      </c>
    </row>
    <row r="50" spans="1:6" ht="54.75" customHeight="1">
      <c r="A50" s="54"/>
      <c r="B50" s="55" t="s">
        <v>96</v>
      </c>
      <c r="C50" s="77" t="s">
        <v>97</v>
      </c>
      <c r="D50" s="78"/>
      <c r="E50" s="79"/>
      <c r="F50" s="56">
        <f>170*7</f>
        <v>1190</v>
      </c>
    </row>
    <row r="51" spans="1:6" ht="15.75">
      <c r="A51" s="57"/>
      <c r="B51" s="58">
        <v>42914</v>
      </c>
      <c r="C51" s="77" t="s">
        <v>98</v>
      </c>
      <c r="D51" s="78"/>
      <c r="E51" s="79"/>
      <c r="F51" s="56">
        <v>850</v>
      </c>
    </row>
    <row r="52" spans="1:6" ht="15.75">
      <c r="A52" s="57"/>
      <c r="B52" s="58">
        <v>42933</v>
      </c>
      <c r="C52" s="77" t="s">
        <v>99</v>
      </c>
      <c r="D52" s="78"/>
      <c r="E52" s="79"/>
      <c r="F52" s="56">
        <v>535</v>
      </c>
    </row>
    <row r="53" spans="1:6" ht="15.75">
      <c r="A53" s="57"/>
      <c r="B53" s="58">
        <v>43098</v>
      </c>
      <c r="C53" s="77" t="s">
        <v>100</v>
      </c>
      <c r="D53" s="78"/>
      <c r="E53" s="79"/>
      <c r="F53" s="56">
        <v>510</v>
      </c>
    </row>
    <row r="54" spans="1:6" ht="15.75">
      <c r="A54" s="57"/>
      <c r="B54" s="58">
        <v>42857</v>
      </c>
      <c r="C54" s="77" t="s">
        <v>101</v>
      </c>
      <c r="D54" s="78"/>
      <c r="E54" s="79"/>
      <c r="F54" s="59">
        <v>377</v>
      </c>
    </row>
    <row r="55" spans="1:6" ht="15.75">
      <c r="A55" s="57"/>
      <c r="B55" s="58">
        <v>43028</v>
      </c>
      <c r="C55" s="77" t="s">
        <v>101</v>
      </c>
      <c r="D55" s="78"/>
      <c r="E55" s="79"/>
      <c r="F55" s="59">
        <v>654</v>
      </c>
    </row>
    <row r="56" spans="1:6" ht="15.75">
      <c r="A56" s="57"/>
      <c r="B56" s="58">
        <v>43048</v>
      </c>
      <c r="C56" s="77" t="s">
        <v>101</v>
      </c>
      <c r="D56" s="78"/>
      <c r="E56" s="79"/>
      <c r="F56" s="59">
        <v>654</v>
      </c>
    </row>
    <row r="57" spans="1:6" ht="15.75">
      <c r="A57" s="57"/>
      <c r="B57" s="58">
        <v>42947</v>
      </c>
      <c r="C57" s="77" t="s">
        <v>103</v>
      </c>
      <c r="D57" s="78"/>
      <c r="E57" s="79"/>
      <c r="F57" s="72">
        <v>4914</v>
      </c>
    </row>
    <row r="58" spans="1:6" ht="15.75">
      <c r="A58" s="57"/>
      <c r="B58" s="58">
        <v>43048</v>
      </c>
      <c r="C58" s="77" t="s">
        <v>105</v>
      </c>
      <c r="D58" s="78"/>
      <c r="E58" s="79"/>
      <c r="F58" s="70">
        <v>4500</v>
      </c>
    </row>
    <row r="59" spans="1:6" ht="15.75">
      <c r="A59" s="57"/>
      <c r="B59" s="58">
        <v>43031</v>
      </c>
      <c r="C59" s="74" t="s">
        <v>104</v>
      </c>
      <c r="D59" s="75"/>
      <c r="E59" s="76"/>
      <c r="F59" s="71">
        <v>500</v>
      </c>
    </row>
    <row r="60" spans="1:6" ht="34.5" customHeight="1">
      <c r="A60" s="57"/>
      <c r="B60" s="58">
        <v>42766</v>
      </c>
      <c r="C60" s="77" t="s">
        <v>102</v>
      </c>
      <c r="D60" s="78"/>
      <c r="E60" s="79"/>
      <c r="F60" s="57">
        <v>2650</v>
      </c>
    </row>
    <row r="61" spans="1:6" ht="33" customHeight="1">
      <c r="A61" s="57"/>
      <c r="B61" s="58">
        <v>42794</v>
      </c>
      <c r="C61" s="77" t="s">
        <v>102</v>
      </c>
      <c r="D61" s="78"/>
      <c r="E61" s="79"/>
      <c r="F61" s="57">
        <v>2650</v>
      </c>
    </row>
    <row r="62" spans="1:6" ht="33" customHeight="1">
      <c r="A62" s="57"/>
      <c r="B62" s="58">
        <v>42825</v>
      </c>
      <c r="C62" s="77" t="s">
        <v>102</v>
      </c>
      <c r="D62" s="78"/>
      <c r="E62" s="79"/>
      <c r="F62" s="57">
        <v>2650</v>
      </c>
    </row>
    <row r="63" spans="1:6" ht="33" customHeight="1">
      <c r="A63" s="57"/>
      <c r="B63" s="58">
        <v>42853</v>
      </c>
      <c r="C63" s="77" t="s">
        <v>102</v>
      </c>
      <c r="D63" s="78"/>
      <c r="E63" s="79"/>
      <c r="F63" s="57">
        <v>2650</v>
      </c>
    </row>
    <row r="64" spans="1:6" ht="33" customHeight="1">
      <c r="A64" s="57"/>
      <c r="B64" s="58">
        <v>42886</v>
      </c>
      <c r="C64" s="77" t="s">
        <v>102</v>
      </c>
      <c r="D64" s="78"/>
      <c r="E64" s="79"/>
      <c r="F64" s="57">
        <v>2650</v>
      </c>
    </row>
    <row r="65" spans="1:6" ht="33" customHeight="1">
      <c r="A65" s="57"/>
      <c r="B65" s="58">
        <v>42916</v>
      </c>
      <c r="C65" s="77" t="s">
        <v>102</v>
      </c>
      <c r="D65" s="78"/>
      <c r="E65" s="79"/>
      <c r="F65" s="57">
        <v>2650</v>
      </c>
    </row>
    <row r="66" spans="1:6" ht="33" customHeight="1">
      <c r="A66" s="57"/>
      <c r="B66" s="58">
        <v>42947</v>
      </c>
      <c r="C66" s="77" t="s">
        <v>102</v>
      </c>
      <c r="D66" s="78"/>
      <c r="E66" s="79"/>
      <c r="F66" s="57">
        <v>2650</v>
      </c>
    </row>
    <row r="67" spans="1:6" ht="33" customHeight="1">
      <c r="A67" s="57"/>
      <c r="B67" s="58">
        <v>42978</v>
      </c>
      <c r="C67" s="77" t="s">
        <v>102</v>
      </c>
      <c r="D67" s="78"/>
      <c r="E67" s="79"/>
      <c r="F67" s="57">
        <v>2650</v>
      </c>
    </row>
    <row r="68" spans="1:6" ht="33" customHeight="1">
      <c r="A68" s="57"/>
      <c r="B68" s="58">
        <v>43008</v>
      </c>
      <c r="C68" s="77" t="s">
        <v>102</v>
      </c>
      <c r="D68" s="78"/>
      <c r="E68" s="79"/>
      <c r="F68" s="57">
        <v>2650</v>
      </c>
    </row>
    <row r="69" spans="1:6" ht="33" customHeight="1">
      <c r="A69" s="57"/>
      <c r="B69" s="58">
        <v>43039</v>
      </c>
      <c r="C69" s="77" t="s">
        <v>102</v>
      </c>
      <c r="D69" s="78"/>
      <c r="E69" s="79"/>
      <c r="F69" s="57">
        <v>2650</v>
      </c>
    </row>
    <row r="70" spans="1:6" ht="33" customHeight="1">
      <c r="A70" s="57"/>
      <c r="B70" s="58">
        <v>43069</v>
      </c>
      <c r="C70" s="77" t="s">
        <v>102</v>
      </c>
      <c r="D70" s="78"/>
      <c r="E70" s="79"/>
      <c r="F70" s="57">
        <v>2650</v>
      </c>
    </row>
    <row r="71" spans="1:6" s="20" customFormat="1" ht="33" customHeight="1">
      <c r="A71" s="57"/>
      <c r="B71" s="58">
        <v>43094</v>
      </c>
      <c r="C71" s="77" t="s">
        <v>102</v>
      </c>
      <c r="D71" s="78"/>
      <c r="E71" s="79"/>
      <c r="F71" s="57">
        <v>2650</v>
      </c>
    </row>
    <row r="72" spans="1:6" ht="15.75">
      <c r="A72" s="57"/>
      <c r="B72" s="57"/>
      <c r="C72" s="60"/>
      <c r="D72" s="61"/>
      <c r="E72" s="62"/>
      <c r="F72" s="57"/>
    </row>
    <row r="73" spans="1:6" ht="15.75">
      <c r="A73" s="63"/>
      <c r="B73" s="64"/>
      <c r="C73" s="81"/>
      <c r="D73" s="82"/>
      <c r="E73" s="83"/>
      <c r="F73" s="65"/>
    </row>
    <row r="74" spans="1:6" ht="15.75">
      <c r="A74" s="84" t="s">
        <v>29</v>
      </c>
      <c r="B74" s="84"/>
      <c r="C74" s="84"/>
      <c r="D74" s="84"/>
      <c r="E74" s="84"/>
      <c r="F74" s="66">
        <f>SUM(F50:F73)</f>
        <v>46484</v>
      </c>
    </row>
    <row r="75" spans="1:6" ht="15.75">
      <c r="A75" s="67"/>
      <c r="B75" s="68"/>
      <c r="C75" s="67"/>
      <c r="D75" s="67"/>
      <c r="E75" s="67"/>
      <c r="F75" s="69"/>
    </row>
    <row r="76" spans="1:6" ht="15.75">
      <c r="A76" s="67"/>
      <c r="B76" s="68"/>
      <c r="C76" s="67"/>
      <c r="D76" s="67"/>
      <c r="E76" s="67"/>
      <c r="F76" s="69"/>
    </row>
  </sheetData>
  <sheetProtection/>
  <mergeCells count="46">
    <mergeCell ref="C56:E56"/>
    <mergeCell ref="C50:E50"/>
    <mergeCell ref="C51:E51"/>
    <mergeCell ref="C52:E52"/>
    <mergeCell ref="C53:E53"/>
    <mergeCell ref="C54:E54"/>
    <mergeCell ref="C55:E55"/>
    <mergeCell ref="B34:E34"/>
    <mergeCell ref="B35:E35"/>
    <mergeCell ref="B36:E36"/>
    <mergeCell ref="B37:E37"/>
    <mergeCell ref="B42:E42"/>
    <mergeCell ref="C49:E49"/>
    <mergeCell ref="B39:E39"/>
    <mergeCell ref="B40:E40"/>
    <mergeCell ref="B41:E41"/>
    <mergeCell ref="B28:E28"/>
    <mergeCell ref="B29:E29"/>
    <mergeCell ref="B30:E30"/>
    <mergeCell ref="B31:E31"/>
    <mergeCell ref="B32:E32"/>
    <mergeCell ref="B33:E33"/>
    <mergeCell ref="A1:F1"/>
    <mergeCell ref="A2:F2"/>
    <mergeCell ref="A23:F23"/>
    <mergeCell ref="B25:E25"/>
    <mergeCell ref="B26:E26"/>
    <mergeCell ref="B27:E27"/>
    <mergeCell ref="C66:E66"/>
    <mergeCell ref="C67:E67"/>
    <mergeCell ref="C68:E68"/>
    <mergeCell ref="C73:E73"/>
    <mergeCell ref="A74:E74"/>
    <mergeCell ref="C60:E60"/>
    <mergeCell ref="C61:E61"/>
    <mergeCell ref="C62:E62"/>
    <mergeCell ref="C59:E59"/>
    <mergeCell ref="C58:E58"/>
    <mergeCell ref="B38:E38"/>
    <mergeCell ref="C69:E69"/>
    <mergeCell ref="C70:E70"/>
    <mergeCell ref="C71:E71"/>
    <mergeCell ref="C57:E57"/>
    <mergeCell ref="C63:E63"/>
    <mergeCell ref="C64:E64"/>
    <mergeCell ref="C65:E6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J59"/>
  <sheetViews>
    <sheetView zoomScalePageLayoutView="0" workbookViewId="0" topLeftCell="A21">
      <selection activeCell="D8" sqref="D8"/>
    </sheetView>
  </sheetViews>
  <sheetFormatPr defaultColWidth="9.140625" defaultRowHeight="12.75" outlineLevelRow="1"/>
  <cols>
    <col min="1" max="1" width="4.421875" style="10" customWidth="1"/>
    <col min="2" max="2" width="17.00390625" style="6" customWidth="1"/>
    <col min="3" max="3" width="15.57421875" style="6" customWidth="1"/>
    <col min="4" max="4" width="13.57421875" style="6" customWidth="1"/>
    <col min="5" max="5" width="19.7109375" style="6" customWidth="1"/>
    <col min="6" max="6" width="18.140625" style="6" customWidth="1"/>
    <col min="7" max="7" width="10.140625" style="6" customWidth="1"/>
    <col min="8" max="8" width="9.57421875" style="6" bestFit="1" customWidth="1"/>
    <col min="9" max="9" width="11.421875" style="6" customWidth="1"/>
    <col min="10" max="10" width="11.00390625" style="6" customWidth="1"/>
    <col min="11" max="16384" width="9.140625" style="6" customWidth="1"/>
  </cols>
  <sheetData>
    <row r="1" spans="1:7" ht="15.75">
      <c r="A1" s="85" t="s">
        <v>65</v>
      </c>
      <c r="B1" s="85"/>
      <c r="C1" s="85"/>
      <c r="D1" s="85"/>
      <c r="E1" s="85"/>
      <c r="F1" s="85"/>
      <c r="G1" s="41"/>
    </row>
    <row r="2" spans="1:8" ht="15.75">
      <c r="A2" s="85" t="s">
        <v>39</v>
      </c>
      <c r="B2" s="85"/>
      <c r="C2" s="85"/>
      <c r="D2" s="85"/>
      <c r="E2" s="85"/>
      <c r="F2" s="85"/>
      <c r="G2" s="8"/>
      <c r="H2" s="9"/>
    </row>
    <row r="3" ht="3.75" customHeight="1"/>
    <row r="4" spans="1:6" ht="15.75" hidden="1" outlineLevel="1">
      <c r="A4" s="11" t="s">
        <v>52</v>
      </c>
      <c r="C4" s="11"/>
      <c r="D4" s="11"/>
      <c r="E4" s="11"/>
      <c r="F4" s="11"/>
    </row>
    <row r="5" spans="1:6" ht="15.75" hidden="1" outlineLevel="1">
      <c r="A5" s="11" t="s">
        <v>11</v>
      </c>
      <c r="C5" s="11"/>
      <c r="D5" s="11">
        <v>647.2</v>
      </c>
      <c r="E5" s="11" t="s">
        <v>12</v>
      </c>
      <c r="F5" s="11"/>
    </row>
    <row r="6" ht="13.5" customHeight="1" collapsed="1">
      <c r="D6" s="11"/>
    </row>
    <row r="7" spans="1:6" ht="15.75">
      <c r="A7" s="8" t="s">
        <v>66</v>
      </c>
      <c r="C7" s="8"/>
      <c r="D7" s="12">
        <f>'2015'!F32</f>
        <v>60081.72</v>
      </c>
      <c r="E7" s="11" t="s">
        <v>14</v>
      </c>
      <c r="F7" s="8"/>
    </row>
    <row r="8" spans="1:6" ht="15.75">
      <c r="A8" s="8" t="s">
        <v>67</v>
      </c>
      <c r="C8" s="11"/>
      <c r="D8" s="12">
        <f>C18</f>
        <v>-26584.480000000003</v>
      </c>
      <c r="E8" s="11" t="s">
        <v>14</v>
      </c>
      <c r="F8" s="11"/>
    </row>
    <row r="9" spans="2:6" ht="15.75">
      <c r="B9" s="11"/>
      <c r="C9" s="11"/>
      <c r="D9" s="11"/>
      <c r="E9" s="11"/>
      <c r="F9" s="13" t="s">
        <v>15</v>
      </c>
    </row>
    <row r="10" spans="1:6" s="10" customFormat="1" ht="28.5" customHeight="1">
      <c r="A10" s="5" t="s">
        <v>16</v>
      </c>
      <c r="B10" s="14" t="s">
        <v>17</v>
      </c>
      <c r="C10" s="15" t="s">
        <v>68</v>
      </c>
      <c r="D10" s="15" t="s">
        <v>0</v>
      </c>
      <c r="E10" s="15" t="s">
        <v>19</v>
      </c>
      <c r="F10" s="15" t="s">
        <v>69</v>
      </c>
    </row>
    <row r="11" spans="1:9" s="17" customFormat="1" ht="30" customHeight="1">
      <c r="A11" s="5">
        <v>1</v>
      </c>
      <c r="B11" s="16" t="s">
        <v>1</v>
      </c>
      <c r="C11" s="27">
        <v>-20321.050000000003</v>
      </c>
      <c r="D11" s="25">
        <v>68618.68</v>
      </c>
      <c r="E11" s="25">
        <v>69640.69</v>
      </c>
      <c r="F11" s="25">
        <f aca="true" t="shared" si="0" ref="F11:F17">C11-D11+E11</f>
        <v>-19299.039999999994</v>
      </c>
      <c r="G11" s="14" t="s">
        <v>33</v>
      </c>
      <c r="H11" s="14">
        <v>10.45</v>
      </c>
      <c r="I11" s="31">
        <f>H11*12*H22</f>
        <v>81158.88</v>
      </c>
    </row>
    <row r="12" spans="1:9" s="17" customFormat="1" ht="15.75">
      <c r="A12" s="5">
        <v>2</v>
      </c>
      <c r="B12" s="16" t="s">
        <v>2</v>
      </c>
      <c r="C12" s="27">
        <v>-2022.3199999999997</v>
      </c>
      <c r="D12" s="25">
        <v>6829.08</v>
      </c>
      <c r="E12" s="25">
        <v>6930.77</v>
      </c>
      <c r="F12" s="25">
        <f t="shared" si="0"/>
        <v>-1920.6299999999992</v>
      </c>
      <c r="G12" s="14" t="s">
        <v>34</v>
      </c>
      <c r="H12" s="14">
        <v>3.2</v>
      </c>
      <c r="I12" s="32">
        <f>H12*12*H22</f>
        <v>24852.480000000007</v>
      </c>
    </row>
    <row r="13" spans="1:9" s="17" customFormat="1" ht="29.25" customHeight="1">
      <c r="A13" s="5">
        <v>3</v>
      </c>
      <c r="B13" s="16" t="s">
        <v>35</v>
      </c>
      <c r="C13" s="27">
        <v>-987.5899999999997</v>
      </c>
      <c r="D13" s="25">
        <v>3348.96</v>
      </c>
      <c r="E13" s="25">
        <v>3398.86</v>
      </c>
      <c r="F13" s="25">
        <f t="shared" si="0"/>
        <v>-937.6899999999991</v>
      </c>
      <c r="G13" s="14" t="s">
        <v>38</v>
      </c>
      <c r="H13" s="14">
        <v>0.6</v>
      </c>
      <c r="I13" s="32">
        <f>H13*12*H22</f>
        <v>4659.84</v>
      </c>
    </row>
    <row r="14" spans="1:9" s="17" customFormat="1" ht="30" customHeight="1">
      <c r="A14" s="5">
        <v>4</v>
      </c>
      <c r="B14" s="16" t="s">
        <v>36</v>
      </c>
      <c r="C14" s="27">
        <v>-505.6600000000001</v>
      </c>
      <c r="D14" s="25">
        <v>1707.24</v>
      </c>
      <c r="E14" s="25">
        <v>1732.69</v>
      </c>
      <c r="F14" s="25">
        <f t="shared" si="0"/>
        <v>-480.21000000000004</v>
      </c>
      <c r="G14" s="6"/>
      <c r="H14" s="6"/>
      <c r="I14" s="24"/>
    </row>
    <row r="15" spans="1:9" s="17" customFormat="1" ht="30" customHeight="1">
      <c r="A15" s="5">
        <v>5</v>
      </c>
      <c r="B15" s="16" t="s">
        <v>44</v>
      </c>
      <c r="C15" s="27">
        <v>-2747.86</v>
      </c>
      <c r="D15" s="25">
        <v>12860.96</v>
      </c>
      <c r="E15" s="25">
        <v>13279.83</v>
      </c>
      <c r="F15" s="25">
        <f t="shared" si="0"/>
        <v>-2328.99</v>
      </c>
      <c r="G15" s="6"/>
      <c r="H15" s="6"/>
      <c r="I15" s="24"/>
    </row>
    <row r="16" spans="1:9" s="17" customFormat="1" ht="30" customHeight="1">
      <c r="A16" s="5">
        <v>6</v>
      </c>
      <c r="B16" s="16" t="s">
        <v>73</v>
      </c>
      <c r="C16" s="49">
        <v>0</v>
      </c>
      <c r="D16" s="26">
        <v>1674.48</v>
      </c>
      <c r="E16" s="26">
        <v>1071.03</v>
      </c>
      <c r="F16" s="26">
        <f t="shared" si="0"/>
        <v>-603.45</v>
      </c>
      <c r="G16" s="6"/>
      <c r="H16" s="6"/>
      <c r="I16" s="24"/>
    </row>
    <row r="17" spans="1:9" s="17" customFormat="1" ht="30" customHeight="1">
      <c r="A17" s="5">
        <v>7</v>
      </c>
      <c r="B17" s="16" t="s">
        <v>72</v>
      </c>
      <c r="C17" s="49">
        <v>0</v>
      </c>
      <c r="D17" s="26">
        <v>5171.02</v>
      </c>
      <c r="E17" s="26">
        <v>3307.5</v>
      </c>
      <c r="F17" s="26">
        <f t="shared" si="0"/>
        <v>-1863.5200000000004</v>
      </c>
      <c r="G17" s="6"/>
      <c r="H17" s="6"/>
      <c r="I17" s="24"/>
    </row>
    <row r="18" spans="1:6" ht="19.5" customHeight="1">
      <c r="A18" s="5"/>
      <c r="B18" s="16" t="s">
        <v>3</v>
      </c>
      <c r="C18" s="26">
        <f>SUM(C11:C17)</f>
        <v>-26584.480000000003</v>
      </c>
      <c r="D18" s="26">
        <f>SUM(D11:D17)</f>
        <v>100210.42000000001</v>
      </c>
      <c r="E18" s="26">
        <f>SUM(E11:E17)</f>
        <v>99361.37000000001</v>
      </c>
      <c r="F18" s="26">
        <f>SUM(F11:F17)</f>
        <v>-27433.52999999999</v>
      </c>
    </row>
    <row r="19" ht="11.25" customHeight="1"/>
    <row r="20" spans="1:6" ht="15.75">
      <c r="A20" s="85" t="s">
        <v>20</v>
      </c>
      <c r="B20" s="85"/>
      <c r="C20" s="85"/>
      <c r="D20" s="85"/>
      <c r="E20" s="85"/>
      <c r="F20" s="85"/>
    </row>
    <row r="21" spans="1:8" ht="15.75">
      <c r="A21" s="41"/>
      <c r="B21" s="41"/>
      <c r="C21" s="41"/>
      <c r="D21" s="41"/>
      <c r="E21" s="41"/>
      <c r="F21" s="41"/>
      <c r="H21" s="6" t="s">
        <v>21</v>
      </c>
    </row>
    <row r="22" spans="1:8" ht="33" customHeight="1">
      <c r="A22" s="15" t="s">
        <v>32</v>
      </c>
      <c r="B22" s="86" t="s">
        <v>4</v>
      </c>
      <c r="C22" s="86"/>
      <c r="D22" s="86"/>
      <c r="E22" s="86"/>
      <c r="F22" s="18" t="s">
        <v>10</v>
      </c>
      <c r="G22" s="19"/>
      <c r="H22" s="6">
        <f>D5</f>
        <v>647.2</v>
      </c>
    </row>
    <row r="23" spans="1:10" ht="18" customHeight="1">
      <c r="A23" s="42">
        <v>1</v>
      </c>
      <c r="B23" s="101" t="s">
        <v>5</v>
      </c>
      <c r="C23" s="101"/>
      <c r="D23" s="101"/>
      <c r="E23" s="101"/>
      <c r="F23" s="43">
        <f>I12</f>
        <v>24852.480000000007</v>
      </c>
      <c r="G23" s="11"/>
      <c r="H23" s="6" t="s">
        <v>22</v>
      </c>
      <c r="I23" s="6" t="s">
        <v>23</v>
      </c>
      <c r="J23" s="6" t="s">
        <v>24</v>
      </c>
    </row>
    <row r="24" spans="1:7" ht="18" customHeight="1">
      <c r="A24" s="44">
        <v>2</v>
      </c>
      <c r="B24" s="100" t="s">
        <v>36</v>
      </c>
      <c r="C24" s="100"/>
      <c r="D24" s="100"/>
      <c r="E24" s="100"/>
      <c r="F24" s="45">
        <f>D14</f>
        <v>1707.24</v>
      </c>
      <c r="G24" s="11"/>
    </row>
    <row r="25" spans="1:7" ht="18" customHeight="1">
      <c r="A25" s="44">
        <v>3</v>
      </c>
      <c r="B25" s="100" t="s">
        <v>82</v>
      </c>
      <c r="C25" s="100"/>
      <c r="D25" s="100"/>
      <c r="E25" s="100"/>
      <c r="F25" s="45">
        <f>I13+F45</f>
        <v>10172.84</v>
      </c>
      <c r="G25" s="11"/>
    </row>
    <row r="26" spans="1:7" ht="18" customHeight="1">
      <c r="A26" s="44">
        <v>4</v>
      </c>
      <c r="B26" s="100" t="s">
        <v>6</v>
      </c>
      <c r="C26" s="100"/>
      <c r="D26" s="100"/>
      <c r="E26" s="100"/>
      <c r="F26" s="45">
        <f>F27+F28+F29</f>
        <v>13549</v>
      </c>
      <c r="G26" s="12"/>
    </row>
    <row r="27" spans="1:7" ht="16.5" customHeight="1">
      <c r="A27" s="44" t="s">
        <v>7</v>
      </c>
      <c r="B27" s="100" t="s">
        <v>25</v>
      </c>
      <c r="C27" s="100"/>
      <c r="D27" s="100"/>
      <c r="E27" s="100"/>
      <c r="F27" s="45">
        <f>F44+F46+F48+F49+F51+F52+F53+F55+F56+F58</f>
        <v>8692</v>
      </c>
      <c r="G27" s="11"/>
    </row>
    <row r="28" spans="1:7" ht="16.5" customHeight="1">
      <c r="A28" s="44" t="s">
        <v>7</v>
      </c>
      <c r="B28" s="100" t="s">
        <v>63</v>
      </c>
      <c r="C28" s="100"/>
      <c r="D28" s="100"/>
      <c r="E28" s="100"/>
      <c r="F28" s="45">
        <f>F43+F47+F50</f>
        <v>3132</v>
      </c>
      <c r="G28" s="11"/>
    </row>
    <row r="29" spans="1:7" ht="16.5" customHeight="1">
      <c r="A29" s="44" t="s">
        <v>7</v>
      </c>
      <c r="B29" s="100" t="s">
        <v>83</v>
      </c>
      <c r="C29" s="100"/>
      <c r="D29" s="100"/>
      <c r="E29" s="100"/>
      <c r="F29" s="45">
        <f>F54</f>
        <v>1725</v>
      </c>
      <c r="G29" s="11"/>
    </row>
    <row r="30" spans="1:7" ht="17.25" customHeight="1">
      <c r="A30" s="44">
        <v>5</v>
      </c>
      <c r="B30" s="95" t="s">
        <v>37</v>
      </c>
      <c r="C30" s="95"/>
      <c r="D30" s="95"/>
      <c r="E30" s="95"/>
      <c r="F30" s="45">
        <f>D12+D13</f>
        <v>10178.04</v>
      </c>
      <c r="G30" s="11"/>
    </row>
    <row r="31" spans="1:7" ht="17.25" customHeight="1">
      <c r="A31" s="44">
        <v>6</v>
      </c>
      <c r="B31" s="95" t="s">
        <v>44</v>
      </c>
      <c r="C31" s="95"/>
      <c r="D31" s="95"/>
      <c r="E31" s="95"/>
      <c r="F31" s="45">
        <f>D15</f>
        <v>12860.96</v>
      </c>
      <c r="G31" s="11"/>
    </row>
    <row r="32" spans="1:7" ht="17.25" customHeight="1">
      <c r="A32" s="50">
        <v>7</v>
      </c>
      <c r="B32" s="95" t="s">
        <v>73</v>
      </c>
      <c r="C32" s="95"/>
      <c r="D32" s="95"/>
      <c r="E32" s="95"/>
      <c r="F32" s="51">
        <f>D16</f>
        <v>1674.48</v>
      </c>
      <c r="G32" s="11"/>
    </row>
    <row r="33" spans="1:7" ht="17.25" customHeight="1">
      <c r="A33" s="50">
        <v>8</v>
      </c>
      <c r="B33" s="95" t="s">
        <v>72</v>
      </c>
      <c r="C33" s="95"/>
      <c r="D33" s="95"/>
      <c r="E33" s="95"/>
      <c r="F33" s="51">
        <f>D17</f>
        <v>5171.02</v>
      </c>
      <c r="G33" s="11"/>
    </row>
    <row r="34" spans="1:7" ht="18.75" customHeight="1">
      <c r="A34" s="50">
        <v>9</v>
      </c>
      <c r="B34" s="96" t="s">
        <v>80</v>
      </c>
      <c r="C34" s="97"/>
      <c r="D34" s="97"/>
      <c r="E34" s="98"/>
      <c r="F34" s="51">
        <f>F57</f>
        <v>4500</v>
      </c>
      <c r="G34" s="11"/>
    </row>
    <row r="35" spans="1:7" s="20" customFormat="1" ht="21" customHeight="1">
      <c r="A35" s="46"/>
      <c r="B35" s="99" t="s">
        <v>8</v>
      </c>
      <c r="C35" s="99"/>
      <c r="D35" s="99"/>
      <c r="E35" s="99"/>
      <c r="F35" s="47">
        <f>F23+F24+F25+F26+F30+F31+F32+F33+F34</f>
        <v>84666.06000000001</v>
      </c>
      <c r="G35" s="8"/>
    </row>
    <row r="37" spans="1:6" ht="18" customHeight="1">
      <c r="A37" s="29" t="s">
        <v>70</v>
      </c>
      <c r="B37" s="29"/>
      <c r="C37" s="29"/>
      <c r="D37" s="29"/>
      <c r="E37" s="29"/>
      <c r="F37" s="4">
        <f>D7+D18-F35</f>
        <v>75626.08</v>
      </c>
    </row>
    <row r="38" spans="1:6" ht="20.25" customHeight="1">
      <c r="A38" s="29" t="s">
        <v>71</v>
      </c>
      <c r="B38" s="29"/>
      <c r="C38" s="29"/>
      <c r="D38" s="29"/>
      <c r="E38" s="29"/>
      <c r="F38" s="4">
        <f>F18</f>
        <v>-27433.52999999999</v>
      </c>
    </row>
    <row r="39" spans="1:6" ht="18" customHeight="1">
      <c r="A39" s="30" t="s">
        <v>43</v>
      </c>
      <c r="B39" s="30"/>
      <c r="C39" s="30"/>
      <c r="D39" s="30"/>
      <c r="E39" s="30"/>
      <c r="F39" s="4">
        <f>F37+F38</f>
        <v>48192.55000000001</v>
      </c>
    </row>
    <row r="40" ht="11.25" customHeight="1"/>
    <row r="42" spans="1:6" ht="15.75">
      <c r="A42" s="21" t="s">
        <v>16</v>
      </c>
      <c r="B42" s="21" t="s">
        <v>9</v>
      </c>
      <c r="C42" s="89" t="s">
        <v>27</v>
      </c>
      <c r="D42" s="90"/>
      <c r="E42" s="91"/>
      <c r="F42" s="21" t="s">
        <v>28</v>
      </c>
    </row>
    <row r="43" spans="1:6" ht="15.75">
      <c r="A43" s="1"/>
      <c r="B43" s="3" t="s">
        <v>40</v>
      </c>
      <c r="C43" s="92" t="s">
        <v>51</v>
      </c>
      <c r="D43" s="93"/>
      <c r="E43" s="94"/>
      <c r="F43" s="2">
        <f>12*179</f>
        <v>2148</v>
      </c>
    </row>
    <row r="44" spans="1:6" ht="15.75">
      <c r="A44" s="1"/>
      <c r="B44" s="3">
        <v>42440</v>
      </c>
      <c r="C44" s="92" t="s">
        <v>74</v>
      </c>
      <c r="D44" s="93"/>
      <c r="E44" s="94"/>
      <c r="F44" s="2">
        <v>3682</v>
      </c>
    </row>
    <row r="45" spans="1:6" ht="15.75">
      <c r="A45" s="1"/>
      <c r="B45" s="3">
        <v>42452</v>
      </c>
      <c r="C45" s="92" t="s">
        <v>75</v>
      </c>
      <c r="D45" s="93"/>
      <c r="E45" s="94"/>
      <c r="F45" s="2">
        <v>5513</v>
      </c>
    </row>
    <row r="46" spans="1:6" ht="15.75">
      <c r="A46" s="1"/>
      <c r="B46" s="3">
        <v>42453</v>
      </c>
      <c r="C46" s="92" t="s">
        <v>76</v>
      </c>
      <c r="D46" s="93"/>
      <c r="E46" s="94"/>
      <c r="F46" s="2">
        <v>654</v>
      </c>
    </row>
    <row r="47" spans="1:6" ht="15.75">
      <c r="A47" s="1"/>
      <c r="B47" s="3">
        <v>42454</v>
      </c>
      <c r="C47" s="92" t="s">
        <v>47</v>
      </c>
      <c r="D47" s="93"/>
      <c r="E47" s="94"/>
      <c r="F47" s="2">
        <v>492</v>
      </c>
    </row>
    <row r="48" spans="1:6" ht="15.75">
      <c r="A48" s="1"/>
      <c r="B48" s="3">
        <v>42521</v>
      </c>
      <c r="C48" s="92" t="s">
        <v>76</v>
      </c>
      <c r="D48" s="93"/>
      <c r="E48" s="94"/>
      <c r="F48" s="2">
        <v>654</v>
      </c>
    </row>
    <row r="49" spans="1:6" ht="15.75">
      <c r="A49" s="1"/>
      <c r="B49" s="3">
        <v>42563</v>
      </c>
      <c r="C49" s="92" t="s">
        <v>76</v>
      </c>
      <c r="D49" s="93"/>
      <c r="E49" s="94"/>
      <c r="F49" s="2">
        <v>654</v>
      </c>
    </row>
    <row r="50" spans="1:6" ht="15.75">
      <c r="A50" s="1"/>
      <c r="B50" s="3">
        <v>42564</v>
      </c>
      <c r="C50" s="92" t="s">
        <v>47</v>
      </c>
      <c r="D50" s="93"/>
      <c r="E50" s="94"/>
      <c r="F50" s="2">
        <v>492</v>
      </c>
    </row>
    <row r="51" spans="1:6" ht="15.75">
      <c r="A51" s="1"/>
      <c r="B51" s="3">
        <v>42642</v>
      </c>
      <c r="C51" s="92" t="s">
        <v>76</v>
      </c>
      <c r="D51" s="93"/>
      <c r="E51" s="94"/>
      <c r="F51" s="2">
        <v>377</v>
      </c>
    </row>
    <row r="52" spans="1:6" ht="15.75">
      <c r="A52" s="1"/>
      <c r="B52" s="3">
        <v>42649</v>
      </c>
      <c r="C52" s="92" t="s">
        <v>76</v>
      </c>
      <c r="D52" s="93"/>
      <c r="E52" s="94"/>
      <c r="F52" s="2">
        <v>377</v>
      </c>
    </row>
    <row r="53" spans="1:6" ht="15.75">
      <c r="A53" s="1"/>
      <c r="B53" s="3">
        <v>42668</v>
      </c>
      <c r="C53" s="92" t="s">
        <v>77</v>
      </c>
      <c r="D53" s="93"/>
      <c r="E53" s="94"/>
      <c r="F53" s="2">
        <v>659</v>
      </c>
    </row>
    <row r="54" spans="1:6" ht="15.75">
      <c r="A54" s="1"/>
      <c r="B54" s="3">
        <v>42676</v>
      </c>
      <c r="C54" s="92" t="s">
        <v>78</v>
      </c>
      <c r="D54" s="93"/>
      <c r="E54" s="94"/>
      <c r="F54" s="33">
        <v>1725</v>
      </c>
    </row>
    <row r="55" spans="1:6" ht="15.75" customHeight="1">
      <c r="A55" s="1"/>
      <c r="B55" s="3">
        <v>42681</v>
      </c>
      <c r="C55" s="92" t="s">
        <v>76</v>
      </c>
      <c r="D55" s="93"/>
      <c r="E55" s="94"/>
      <c r="F55" s="33">
        <v>377</v>
      </c>
    </row>
    <row r="56" spans="1:6" ht="15.75">
      <c r="A56" s="1"/>
      <c r="B56" s="3">
        <v>42682</v>
      </c>
      <c r="C56" s="92" t="s">
        <v>79</v>
      </c>
      <c r="D56" s="93"/>
      <c r="E56" s="94"/>
      <c r="F56" s="33">
        <v>881</v>
      </c>
    </row>
    <row r="57" spans="1:6" ht="15.75">
      <c r="A57" s="1"/>
      <c r="B57" s="3">
        <v>42689</v>
      </c>
      <c r="C57" s="92" t="s">
        <v>80</v>
      </c>
      <c r="D57" s="93"/>
      <c r="E57" s="94"/>
      <c r="F57" s="33">
        <v>4500</v>
      </c>
    </row>
    <row r="58" spans="1:6" ht="21.75" customHeight="1">
      <c r="A58" s="1"/>
      <c r="B58" s="3">
        <v>42710</v>
      </c>
      <c r="C58" s="92" t="s">
        <v>81</v>
      </c>
      <c r="D58" s="93"/>
      <c r="E58" s="94"/>
      <c r="F58" s="2">
        <v>377</v>
      </c>
    </row>
    <row r="59" spans="1:6" s="20" customFormat="1" ht="15.75">
      <c r="A59" s="84" t="s">
        <v>29</v>
      </c>
      <c r="B59" s="84"/>
      <c r="C59" s="84"/>
      <c r="D59" s="84"/>
      <c r="E59" s="84"/>
      <c r="F59" s="22">
        <f>SUM(F43:F58)</f>
        <v>23562</v>
      </c>
    </row>
  </sheetData>
  <sheetProtection/>
  <mergeCells count="35">
    <mergeCell ref="A1:F1"/>
    <mergeCell ref="A2:F2"/>
    <mergeCell ref="A20:F20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C54:E54"/>
    <mergeCell ref="C55:E55"/>
    <mergeCell ref="C51:E51"/>
    <mergeCell ref="C52:E52"/>
    <mergeCell ref="C53:E53"/>
    <mergeCell ref="C44:E44"/>
    <mergeCell ref="C45:E45"/>
    <mergeCell ref="C47:E47"/>
    <mergeCell ref="B34:E34"/>
    <mergeCell ref="B31:E31"/>
    <mergeCell ref="B35:E35"/>
    <mergeCell ref="C42:E42"/>
    <mergeCell ref="C43:E43"/>
    <mergeCell ref="C56:E56"/>
    <mergeCell ref="C57:E57"/>
    <mergeCell ref="C58:E58"/>
    <mergeCell ref="A59:E59"/>
    <mergeCell ref="B32:E32"/>
    <mergeCell ref="B33:E33"/>
    <mergeCell ref="C46:E46"/>
    <mergeCell ref="C48:E48"/>
    <mergeCell ref="C49:E49"/>
    <mergeCell ref="C50:E5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44"/>
  <sheetViews>
    <sheetView view="pageBreakPreview" zoomScaleSheetLayoutView="100" zoomScalePageLayoutView="0" workbookViewId="0" topLeftCell="A25">
      <selection activeCell="D7" sqref="D7"/>
    </sheetView>
  </sheetViews>
  <sheetFormatPr defaultColWidth="9.140625" defaultRowHeight="12.75" outlineLevelRow="1"/>
  <cols>
    <col min="1" max="1" width="4.421875" style="10" customWidth="1"/>
    <col min="2" max="2" width="17.00390625" style="6" customWidth="1"/>
    <col min="3" max="3" width="15.57421875" style="6" customWidth="1"/>
    <col min="4" max="4" width="13.57421875" style="6" customWidth="1"/>
    <col min="5" max="5" width="19.7109375" style="6" customWidth="1"/>
    <col min="6" max="6" width="18.140625" style="6" customWidth="1"/>
    <col min="7" max="7" width="10.140625" style="6" customWidth="1"/>
    <col min="8" max="8" width="9.57421875" style="6" bestFit="1" customWidth="1"/>
    <col min="9" max="9" width="11.421875" style="6" customWidth="1"/>
    <col min="10" max="10" width="11.00390625" style="6" customWidth="1"/>
    <col min="11" max="16384" width="9.140625" style="6" customWidth="1"/>
  </cols>
  <sheetData>
    <row r="1" spans="1:7" ht="15.75">
      <c r="A1" s="85" t="s">
        <v>30</v>
      </c>
      <c r="B1" s="85"/>
      <c r="C1" s="85"/>
      <c r="D1" s="85"/>
      <c r="E1" s="85"/>
      <c r="F1" s="85"/>
      <c r="G1" s="7"/>
    </row>
    <row r="2" spans="1:8" ht="15.75">
      <c r="A2" s="85" t="s">
        <v>39</v>
      </c>
      <c r="B2" s="85"/>
      <c r="C2" s="85"/>
      <c r="D2" s="85"/>
      <c r="E2" s="85"/>
      <c r="F2" s="85"/>
      <c r="G2" s="8"/>
      <c r="H2" s="9"/>
    </row>
    <row r="3" ht="9" customHeight="1"/>
    <row r="4" spans="1:6" ht="15.75" outlineLevel="1">
      <c r="A4" s="11" t="s">
        <v>52</v>
      </c>
      <c r="C4" s="11"/>
      <c r="D4" s="11"/>
      <c r="E4" s="11"/>
      <c r="F4" s="11"/>
    </row>
    <row r="5" spans="1:6" ht="15.75" outlineLevel="1">
      <c r="A5" s="11" t="s">
        <v>11</v>
      </c>
      <c r="C5" s="11"/>
      <c r="D5" s="11">
        <v>647.2</v>
      </c>
      <c r="E5" s="11" t="s">
        <v>12</v>
      </c>
      <c r="F5" s="11"/>
    </row>
    <row r="6" ht="13.5" customHeight="1">
      <c r="D6" s="11"/>
    </row>
    <row r="7" spans="1:6" ht="15.75">
      <c r="A7" s="8" t="s">
        <v>53</v>
      </c>
      <c r="C7" s="8"/>
      <c r="D7" s="12">
        <f>'2014'!F32</f>
        <v>33268.36</v>
      </c>
      <c r="E7" s="11" t="s">
        <v>14</v>
      </c>
      <c r="F7" s="8"/>
    </row>
    <row r="8" spans="1:6" ht="15.75">
      <c r="A8" s="8" t="s">
        <v>13</v>
      </c>
      <c r="C8" s="11"/>
      <c r="D8" s="12">
        <f>C16</f>
        <v>-30660.2</v>
      </c>
      <c r="E8" s="11" t="s">
        <v>14</v>
      </c>
      <c r="F8" s="11"/>
    </row>
    <row r="9" spans="2:6" ht="15.75">
      <c r="B9" s="11"/>
      <c r="C9" s="11"/>
      <c r="D9" s="11"/>
      <c r="E9" s="11"/>
      <c r="F9" s="13" t="s">
        <v>15</v>
      </c>
    </row>
    <row r="10" spans="1:6" s="10" customFormat="1" ht="28.5" customHeight="1">
      <c r="A10" s="5" t="s">
        <v>16</v>
      </c>
      <c r="B10" s="14" t="s">
        <v>17</v>
      </c>
      <c r="C10" s="15" t="s">
        <v>18</v>
      </c>
      <c r="D10" s="15" t="s">
        <v>0</v>
      </c>
      <c r="E10" s="15" t="s">
        <v>19</v>
      </c>
      <c r="F10" s="15" t="s">
        <v>31</v>
      </c>
    </row>
    <row r="11" spans="1:9" s="17" customFormat="1" ht="30" customHeight="1">
      <c r="A11" s="5">
        <v>1</v>
      </c>
      <c r="B11" s="16" t="s">
        <v>1</v>
      </c>
      <c r="C11" s="27">
        <v>-24372.49</v>
      </c>
      <c r="D11" s="25">
        <v>68618.68</v>
      </c>
      <c r="E11" s="25">
        <v>72670.12</v>
      </c>
      <c r="F11" s="25">
        <f>C11-D11+E11</f>
        <v>-20321.050000000003</v>
      </c>
      <c r="G11" s="14" t="s">
        <v>33</v>
      </c>
      <c r="H11" s="14">
        <v>10.45</v>
      </c>
      <c r="I11" s="31">
        <f>H11*12*H20</f>
        <v>81158.88</v>
      </c>
    </row>
    <row r="12" spans="1:9" s="17" customFormat="1" ht="15.75">
      <c r="A12" s="5">
        <v>2</v>
      </c>
      <c r="B12" s="16" t="s">
        <v>2</v>
      </c>
      <c r="C12" s="27">
        <v>-2425.48</v>
      </c>
      <c r="D12" s="25">
        <v>6829.08</v>
      </c>
      <c r="E12" s="25">
        <v>7232.24</v>
      </c>
      <c r="F12" s="25">
        <f>C12-D12+E12</f>
        <v>-2022.3199999999997</v>
      </c>
      <c r="G12" s="14" t="s">
        <v>34</v>
      </c>
      <c r="H12" s="14">
        <v>3.2</v>
      </c>
      <c r="I12" s="32">
        <f>H12*12*H20</f>
        <v>24852.480000000007</v>
      </c>
    </row>
    <row r="13" spans="1:9" s="17" customFormat="1" ht="29.25" customHeight="1">
      <c r="A13" s="5">
        <v>3</v>
      </c>
      <c r="B13" s="16" t="s">
        <v>35</v>
      </c>
      <c r="C13" s="27">
        <v>-1148.74</v>
      </c>
      <c r="D13" s="25">
        <v>3348.96</v>
      </c>
      <c r="E13" s="25">
        <v>3510.11</v>
      </c>
      <c r="F13" s="25">
        <f>C13-D13+E13</f>
        <v>-987.5899999999997</v>
      </c>
      <c r="G13" s="14" t="s">
        <v>38</v>
      </c>
      <c r="H13" s="14">
        <v>0.6</v>
      </c>
      <c r="I13" s="32">
        <f>H13*12*H20</f>
        <v>4659.84</v>
      </c>
    </row>
    <row r="14" spans="1:9" s="17" customFormat="1" ht="30" customHeight="1">
      <c r="A14" s="5">
        <v>4</v>
      </c>
      <c r="B14" s="16" t="s">
        <v>36</v>
      </c>
      <c r="C14" s="27">
        <v>-606.51</v>
      </c>
      <c r="D14" s="25">
        <v>1707.24</v>
      </c>
      <c r="E14" s="25">
        <v>1808.09</v>
      </c>
      <c r="F14" s="25">
        <f>C14-D14+E14</f>
        <v>-505.6600000000001</v>
      </c>
      <c r="G14" s="6"/>
      <c r="H14" s="6"/>
      <c r="I14" s="24"/>
    </row>
    <row r="15" spans="1:9" s="17" customFormat="1" ht="30" customHeight="1">
      <c r="A15" s="5">
        <v>5</v>
      </c>
      <c r="B15" s="16" t="s">
        <v>44</v>
      </c>
      <c r="C15" s="27">
        <v>-2106.98</v>
      </c>
      <c r="D15" s="25">
        <v>4198.99</v>
      </c>
      <c r="E15" s="25">
        <v>3558.11</v>
      </c>
      <c r="F15" s="25">
        <f>C15-D15+E15</f>
        <v>-2747.859999999999</v>
      </c>
      <c r="G15" s="6"/>
      <c r="H15" s="6"/>
      <c r="I15" s="24"/>
    </row>
    <row r="16" spans="1:6" ht="19.5" customHeight="1">
      <c r="A16" s="5"/>
      <c r="B16" s="16" t="s">
        <v>3</v>
      </c>
      <c r="C16" s="26">
        <f>SUM(C11:C15)</f>
        <v>-30660.2</v>
      </c>
      <c r="D16" s="26">
        <f>SUM(D11:D15)</f>
        <v>84702.95000000001</v>
      </c>
      <c r="E16" s="26">
        <f>SUM(E11:E15)</f>
        <v>88778.67</v>
      </c>
      <c r="F16" s="26">
        <f>SUM(F11:F15)</f>
        <v>-26584.480000000003</v>
      </c>
    </row>
    <row r="17" ht="11.25" customHeight="1"/>
    <row r="18" spans="1:6" ht="15.75">
      <c r="A18" s="85" t="s">
        <v>20</v>
      </c>
      <c r="B18" s="85"/>
      <c r="C18" s="85"/>
      <c r="D18" s="85"/>
      <c r="E18" s="85"/>
      <c r="F18" s="85"/>
    </row>
    <row r="19" spans="1:8" ht="15.75">
      <c r="A19" s="23"/>
      <c r="B19" s="7"/>
      <c r="C19" s="7"/>
      <c r="D19" s="7"/>
      <c r="E19" s="7"/>
      <c r="F19" s="7"/>
      <c r="H19" s="6" t="s">
        <v>21</v>
      </c>
    </row>
    <row r="20" spans="1:8" ht="33" customHeight="1">
      <c r="A20" s="15" t="s">
        <v>32</v>
      </c>
      <c r="B20" s="86" t="s">
        <v>4</v>
      </c>
      <c r="C20" s="86"/>
      <c r="D20" s="86"/>
      <c r="E20" s="86"/>
      <c r="F20" s="18" t="s">
        <v>10</v>
      </c>
      <c r="G20" s="19"/>
      <c r="H20" s="6">
        <f>D5</f>
        <v>647.2</v>
      </c>
    </row>
    <row r="21" spans="1:10" ht="18" customHeight="1">
      <c r="A21" s="42">
        <v>1</v>
      </c>
      <c r="B21" s="101" t="s">
        <v>5</v>
      </c>
      <c r="C21" s="101"/>
      <c r="D21" s="101"/>
      <c r="E21" s="101"/>
      <c r="F21" s="43">
        <f>I12</f>
        <v>24852.480000000007</v>
      </c>
      <c r="G21" s="11"/>
      <c r="H21" s="6" t="s">
        <v>22</v>
      </c>
      <c r="I21" s="6" t="s">
        <v>23</v>
      </c>
      <c r="J21" s="6" t="s">
        <v>24</v>
      </c>
    </row>
    <row r="22" spans="1:7" ht="18" customHeight="1">
      <c r="A22" s="44">
        <v>2</v>
      </c>
      <c r="B22" s="100" t="s">
        <v>36</v>
      </c>
      <c r="C22" s="100"/>
      <c r="D22" s="100"/>
      <c r="E22" s="100"/>
      <c r="F22" s="45">
        <f>D14</f>
        <v>1707.24</v>
      </c>
      <c r="G22" s="11"/>
    </row>
    <row r="23" spans="1:7" ht="18" customHeight="1">
      <c r="A23" s="44">
        <v>3</v>
      </c>
      <c r="B23" s="100" t="s">
        <v>41</v>
      </c>
      <c r="C23" s="100"/>
      <c r="D23" s="100"/>
      <c r="E23" s="100"/>
      <c r="F23" s="45">
        <f>I13</f>
        <v>4659.84</v>
      </c>
      <c r="G23" s="11"/>
    </row>
    <row r="24" spans="1:7" ht="18" customHeight="1">
      <c r="A24" s="44">
        <v>4</v>
      </c>
      <c r="B24" s="100" t="s">
        <v>6</v>
      </c>
      <c r="C24" s="100"/>
      <c r="D24" s="100"/>
      <c r="E24" s="100"/>
      <c r="F24" s="45">
        <f>F25+F26+F27</f>
        <v>12293</v>
      </c>
      <c r="G24" s="12">
        <f>F44</f>
        <v>12293</v>
      </c>
    </row>
    <row r="25" spans="1:7" ht="16.5" customHeight="1">
      <c r="A25" s="44" t="s">
        <v>7</v>
      </c>
      <c r="B25" s="100" t="s">
        <v>25</v>
      </c>
      <c r="C25" s="100"/>
      <c r="D25" s="100"/>
      <c r="E25" s="100"/>
      <c r="F25" s="45">
        <f>F43+F42+F41</f>
        <v>2195</v>
      </c>
      <c r="G25" s="11"/>
    </row>
    <row r="26" spans="1:7" ht="16.5" customHeight="1">
      <c r="A26" s="44" t="s">
        <v>7</v>
      </c>
      <c r="B26" s="100" t="s">
        <v>46</v>
      </c>
      <c r="C26" s="100"/>
      <c r="D26" s="100"/>
      <c r="E26" s="100"/>
      <c r="F26" s="45">
        <f>F38+F39</f>
        <v>3222</v>
      </c>
      <c r="G26" s="11"/>
    </row>
    <row r="27" spans="1:7" ht="16.5" customHeight="1">
      <c r="A27" s="44" t="s">
        <v>7</v>
      </c>
      <c r="B27" s="100" t="s">
        <v>26</v>
      </c>
      <c r="C27" s="100"/>
      <c r="D27" s="100"/>
      <c r="E27" s="100"/>
      <c r="F27" s="45">
        <f>F40</f>
        <v>6876</v>
      </c>
      <c r="G27" s="11"/>
    </row>
    <row r="28" spans="1:7" ht="17.25" customHeight="1">
      <c r="A28" s="44">
        <v>5</v>
      </c>
      <c r="B28" s="95" t="s">
        <v>37</v>
      </c>
      <c r="C28" s="95"/>
      <c r="D28" s="95"/>
      <c r="E28" s="95"/>
      <c r="F28" s="45">
        <f>D12+D13</f>
        <v>10178.04</v>
      </c>
      <c r="G28" s="11"/>
    </row>
    <row r="29" spans="1:7" ht="17.25" customHeight="1">
      <c r="A29" s="44">
        <v>6</v>
      </c>
      <c r="B29" s="95" t="s">
        <v>44</v>
      </c>
      <c r="C29" s="95"/>
      <c r="D29" s="95"/>
      <c r="E29" s="95"/>
      <c r="F29" s="45">
        <f>D15</f>
        <v>4198.99</v>
      </c>
      <c r="G29" s="11"/>
    </row>
    <row r="30" spans="1:7" s="20" customFormat="1" ht="21" customHeight="1">
      <c r="A30" s="46"/>
      <c r="B30" s="99" t="s">
        <v>8</v>
      </c>
      <c r="C30" s="99"/>
      <c r="D30" s="99"/>
      <c r="E30" s="99"/>
      <c r="F30" s="47">
        <f>F21+F22+F23+F24+F28+F29</f>
        <v>57889.59000000001</v>
      </c>
      <c r="G30" s="8"/>
    </row>
    <row r="32" spans="1:6" ht="18" customHeight="1">
      <c r="A32" s="29" t="s">
        <v>45</v>
      </c>
      <c r="B32" s="29"/>
      <c r="C32" s="29"/>
      <c r="D32" s="29"/>
      <c r="E32" s="29"/>
      <c r="F32" s="4">
        <f>D7+D16-F30</f>
        <v>60081.72</v>
      </c>
    </row>
    <row r="33" spans="1:6" ht="20.25" customHeight="1">
      <c r="A33" s="29" t="s">
        <v>42</v>
      </c>
      <c r="B33" s="29"/>
      <c r="C33" s="29"/>
      <c r="D33" s="29"/>
      <c r="E33" s="29"/>
      <c r="F33" s="4">
        <f>F16</f>
        <v>-26584.480000000003</v>
      </c>
    </row>
    <row r="34" spans="1:6" ht="18" customHeight="1">
      <c r="A34" s="30" t="s">
        <v>43</v>
      </c>
      <c r="B34" s="30"/>
      <c r="C34" s="30"/>
      <c r="D34" s="30"/>
      <c r="E34" s="30"/>
      <c r="F34" s="4">
        <f>F32+F33</f>
        <v>33497.24</v>
      </c>
    </row>
    <row r="35" ht="11.25" customHeight="1"/>
    <row r="37" spans="1:6" ht="15.75">
      <c r="A37" s="21" t="s">
        <v>16</v>
      </c>
      <c r="B37" s="21" t="s">
        <v>9</v>
      </c>
      <c r="C37" s="89" t="s">
        <v>27</v>
      </c>
      <c r="D37" s="90"/>
      <c r="E37" s="91"/>
      <c r="F37" s="21" t="s">
        <v>28</v>
      </c>
    </row>
    <row r="38" spans="1:6" ht="15.75">
      <c r="A38" s="1">
        <v>1</v>
      </c>
      <c r="B38" s="3" t="s">
        <v>40</v>
      </c>
      <c r="C38" s="92" t="s">
        <v>51</v>
      </c>
      <c r="D38" s="93"/>
      <c r="E38" s="94"/>
      <c r="F38" s="2">
        <f>12*179</f>
        <v>2148</v>
      </c>
    </row>
    <row r="39" spans="1:6" ht="15.75">
      <c r="A39" s="1">
        <v>2</v>
      </c>
      <c r="B39" s="3">
        <v>42094</v>
      </c>
      <c r="C39" s="102" t="s">
        <v>47</v>
      </c>
      <c r="D39" s="103"/>
      <c r="E39" s="104"/>
      <c r="F39" s="33">
        <v>1074</v>
      </c>
    </row>
    <row r="40" spans="1:6" ht="15.75">
      <c r="A40" s="1">
        <v>3</v>
      </c>
      <c r="B40" s="3">
        <v>42101</v>
      </c>
      <c r="C40" s="102" t="s">
        <v>48</v>
      </c>
      <c r="D40" s="103"/>
      <c r="E40" s="104"/>
      <c r="F40" s="33">
        <v>6876</v>
      </c>
    </row>
    <row r="41" spans="1:6" ht="15.75">
      <c r="A41" s="1">
        <v>4</v>
      </c>
      <c r="B41" s="3">
        <v>42115</v>
      </c>
      <c r="C41" s="102" t="s">
        <v>49</v>
      </c>
      <c r="D41" s="103"/>
      <c r="E41" s="104"/>
      <c r="F41" s="33">
        <v>1164</v>
      </c>
    </row>
    <row r="42" spans="1:6" ht="15.75">
      <c r="A42" s="1">
        <v>5</v>
      </c>
      <c r="B42" s="3">
        <v>42122</v>
      </c>
      <c r="C42" s="102" t="s">
        <v>49</v>
      </c>
      <c r="D42" s="103"/>
      <c r="E42" s="104"/>
      <c r="F42" s="33">
        <v>377</v>
      </c>
    </row>
    <row r="43" spans="1:6" s="28" customFormat="1" ht="33.75" customHeight="1">
      <c r="A43" s="34">
        <v>6</v>
      </c>
      <c r="B43" s="35">
        <v>42285</v>
      </c>
      <c r="C43" s="105" t="s">
        <v>50</v>
      </c>
      <c r="D43" s="106"/>
      <c r="E43" s="107"/>
      <c r="F43" s="36">
        <v>654</v>
      </c>
    </row>
    <row r="44" spans="1:6" s="20" customFormat="1" ht="15.75">
      <c r="A44" s="84" t="s">
        <v>29</v>
      </c>
      <c r="B44" s="84"/>
      <c r="C44" s="84"/>
      <c r="D44" s="84"/>
      <c r="E44" s="84"/>
      <c r="F44" s="22">
        <f>SUM(F38:F43)</f>
        <v>12293</v>
      </c>
    </row>
  </sheetData>
  <sheetProtection selectLockedCells="1" selectUnlockedCells="1"/>
  <mergeCells count="22">
    <mergeCell ref="B29:E29"/>
    <mergeCell ref="C42:E42"/>
    <mergeCell ref="C41:E41"/>
    <mergeCell ref="C39:E39"/>
    <mergeCell ref="C40:E40"/>
    <mergeCell ref="A44:E44"/>
    <mergeCell ref="C43:E43"/>
    <mergeCell ref="C38:E38"/>
    <mergeCell ref="C37:E37"/>
    <mergeCell ref="B30:E30"/>
    <mergeCell ref="B23:E23"/>
    <mergeCell ref="B24:E24"/>
    <mergeCell ref="B25:E25"/>
    <mergeCell ref="B26:E26"/>
    <mergeCell ref="B27:E27"/>
    <mergeCell ref="B28:E28"/>
    <mergeCell ref="A1:F1"/>
    <mergeCell ref="A2:F2"/>
    <mergeCell ref="A18:F18"/>
    <mergeCell ref="B20:E20"/>
    <mergeCell ref="B21:E21"/>
    <mergeCell ref="B22:E22"/>
  </mergeCells>
  <printOptions horizontalCentered="1" verticalCentered="1"/>
  <pageMargins left="0.7480314960629921" right="0.7480314960629921" top="0.1968503937007874" bottom="0.1968503937007874" header="0" footer="0"/>
  <pageSetup fitToHeight="1" fitToWidth="1" horizontalDpi="300" verticalDpi="3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44"/>
  <sheetViews>
    <sheetView view="pageBreakPreview" zoomScaleSheetLayoutView="100" zoomScalePageLayoutView="0" workbookViewId="0" topLeftCell="A19">
      <selection activeCell="F33" sqref="F33"/>
    </sheetView>
  </sheetViews>
  <sheetFormatPr defaultColWidth="9.140625" defaultRowHeight="12.75" outlineLevelRow="1"/>
  <cols>
    <col min="1" max="1" width="4.421875" style="10" customWidth="1"/>
    <col min="2" max="2" width="16.57421875" style="6" customWidth="1"/>
    <col min="3" max="3" width="15.57421875" style="6" customWidth="1"/>
    <col min="4" max="4" width="13.57421875" style="6" customWidth="1"/>
    <col min="5" max="5" width="31.7109375" style="6" customWidth="1"/>
    <col min="6" max="6" width="18.140625" style="6" customWidth="1"/>
    <col min="7" max="7" width="10.140625" style="6" customWidth="1"/>
    <col min="8" max="8" width="9.57421875" style="6" bestFit="1" customWidth="1"/>
    <col min="9" max="9" width="11.421875" style="6" customWidth="1"/>
    <col min="10" max="10" width="11.00390625" style="6" customWidth="1"/>
    <col min="11" max="16384" width="9.140625" style="6" customWidth="1"/>
  </cols>
  <sheetData>
    <row r="1" spans="1:7" ht="15.75">
      <c r="A1" s="85" t="s">
        <v>64</v>
      </c>
      <c r="B1" s="85"/>
      <c r="C1" s="85"/>
      <c r="D1" s="85"/>
      <c r="E1" s="85"/>
      <c r="F1" s="85"/>
      <c r="G1" s="37"/>
    </row>
    <row r="2" spans="1:8" ht="15.75">
      <c r="A2" s="85" t="s">
        <v>39</v>
      </c>
      <c r="B2" s="85"/>
      <c r="C2" s="85"/>
      <c r="D2" s="85"/>
      <c r="E2" s="85"/>
      <c r="F2" s="85"/>
      <c r="G2" s="8"/>
      <c r="H2" s="9"/>
    </row>
    <row r="3" ht="9" customHeight="1"/>
    <row r="4" spans="1:6" ht="15.75" outlineLevel="1">
      <c r="A4" s="11" t="s">
        <v>52</v>
      </c>
      <c r="C4" s="11"/>
      <c r="D4" s="11"/>
      <c r="E4" s="11"/>
      <c r="F4" s="11"/>
    </row>
    <row r="5" spans="1:6" ht="15.75" outlineLevel="1">
      <c r="A5" s="11" t="s">
        <v>11</v>
      </c>
      <c r="C5" s="11"/>
      <c r="D5" s="11">
        <v>647.2</v>
      </c>
      <c r="E5" s="11" t="s">
        <v>12</v>
      </c>
      <c r="F5" s="11"/>
    </row>
    <row r="6" ht="13.5" customHeight="1">
      <c r="D6" s="11"/>
    </row>
    <row r="7" spans="1:6" ht="15.75">
      <c r="A7" s="8" t="s">
        <v>54</v>
      </c>
      <c r="C7" s="8"/>
      <c r="D7" s="12">
        <v>0</v>
      </c>
      <c r="E7" s="11" t="s">
        <v>14</v>
      </c>
      <c r="F7" s="8"/>
    </row>
    <row r="8" spans="1:6" ht="15.75">
      <c r="A8" s="8" t="s">
        <v>55</v>
      </c>
      <c r="C8" s="11"/>
      <c r="D8" s="12">
        <f>C16</f>
        <v>-26068.789999999994</v>
      </c>
      <c r="E8" s="11" t="s">
        <v>14</v>
      </c>
      <c r="F8" s="11"/>
    </row>
    <row r="9" spans="2:6" ht="15.75">
      <c r="B9" s="11"/>
      <c r="C9" s="11"/>
      <c r="D9" s="11"/>
      <c r="E9" s="11"/>
      <c r="F9" s="13" t="s">
        <v>15</v>
      </c>
    </row>
    <row r="10" spans="1:6" s="10" customFormat="1" ht="28.5" customHeight="1">
      <c r="A10" s="5" t="s">
        <v>16</v>
      </c>
      <c r="B10" s="14" t="s">
        <v>17</v>
      </c>
      <c r="C10" s="15" t="s">
        <v>58</v>
      </c>
      <c r="D10" s="15" t="s">
        <v>0</v>
      </c>
      <c r="E10" s="15" t="s">
        <v>19</v>
      </c>
      <c r="F10" s="15" t="s">
        <v>59</v>
      </c>
    </row>
    <row r="11" spans="1:9" s="17" customFormat="1" ht="30" customHeight="1">
      <c r="A11" s="5">
        <v>1</v>
      </c>
      <c r="B11" s="16" t="s">
        <v>1</v>
      </c>
      <c r="C11" s="27">
        <v>-20114.12</v>
      </c>
      <c r="D11" s="25">
        <v>68618.68</v>
      </c>
      <c r="E11" s="25">
        <v>64360.31</v>
      </c>
      <c r="F11" s="25">
        <f>C11-D11+E11</f>
        <v>-24372.48999999999</v>
      </c>
      <c r="G11" s="14" t="s">
        <v>33</v>
      </c>
      <c r="H11" s="14">
        <v>10.45</v>
      </c>
      <c r="I11" s="31">
        <f>H11*12*H20</f>
        <v>81158.88</v>
      </c>
    </row>
    <row r="12" spans="1:9" s="17" customFormat="1" ht="15.75">
      <c r="A12" s="5">
        <v>2</v>
      </c>
      <c r="B12" s="16" t="s">
        <v>2</v>
      </c>
      <c r="C12" s="27">
        <v>-2001.73</v>
      </c>
      <c r="D12" s="25">
        <v>6829.08</v>
      </c>
      <c r="E12" s="25">
        <v>6405.33</v>
      </c>
      <c r="F12" s="25">
        <f>C12-D12+E12</f>
        <v>-2425.4799999999996</v>
      </c>
      <c r="G12" s="14" t="s">
        <v>34</v>
      </c>
      <c r="H12" s="14">
        <v>3.2</v>
      </c>
      <c r="I12" s="32">
        <f>H12*12*H20</f>
        <v>24852.480000000007</v>
      </c>
    </row>
    <row r="13" spans="1:9" s="17" customFormat="1" ht="29.25" customHeight="1">
      <c r="A13" s="5">
        <v>3</v>
      </c>
      <c r="B13" s="16" t="s">
        <v>35</v>
      </c>
      <c r="C13" s="27">
        <v>-1090.42</v>
      </c>
      <c r="D13" s="25">
        <v>3348.96</v>
      </c>
      <c r="E13" s="25">
        <v>3290.64</v>
      </c>
      <c r="F13" s="25">
        <f>C13-D13+E13</f>
        <v>-1148.7400000000002</v>
      </c>
      <c r="G13" s="14" t="s">
        <v>38</v>
      </c>
      <c r="H13" s="14">
        <v>0.6</v>
      </c>
      <c r="I13" s="32">
        <f>H13*12*H20</f>
        <v>4659.84</v>
      </c>
    </row>
    <row r="14" spans="1:9" s="17" customFormat="1" ht="30" customHeight="1">
      <c r="A14" s="5">
        <v>4</v>
      </c>
      <c r="B14" s="16" t="s">
        <v>36</v>
      </c>
      <c r="C14" s="27">
        <v>-500.51</v>
      </c>
      <c r="D14" s="25">
        <v>1707.24</v>
      </c>
      <c r="E14" s="25">
        <v>1601.24</v>
      </c>
      <c r="F14" s="25">
        <f>C14-D14+E14</f>
        <v>-606.51</v>
      </c>
      <c r="G14" s="6"/>
      <c r="H14" s="6"/>
      <c r="I14" s="24"/>
    </row>
    <row r="15" spans="1:9" s="17" customFormat="1" ht="30" customHeight="1">
      <c r="A15" s="5">
        <v>5</v>
      </c>
      <c r="B15" s="16" t="s">
        <v>44</v>
      </c>
      <c r="C15" s="27">
        <v>-2362.01</v>
      </c>
      <c r="D15" s="25">
        <v>5621.02</v>
      </c>
      <c r="E15" s="25">
        <v>5876.05</v>
      </c>
      <c r="F15" s="25">
        <f>C15-D15+E15</f>
        <v>-2106.9800000000005</v>
      </c>
      <c r="G15" s="6"/>
      <c r="H15" s="6"/>
      <c r="I15" s="24"/>
    </row>
    <row r="16" spans="1:6" ht="19.5" customHeight="1">
      <c r="A16" s="5"/>
      <c r="B16" s="16" t="s">
        <v>3</v>
      </c>
      <c r="C16" s="26">
        <f>SUM(C11:C15)</f>
        <v>-26068.789999999994</v>
      </c>
      <c r="D16" s="26">
        <f>SUM(D11:D15)</f>
        <v>86124.98000000001</v>
      </c>
      <c r="E16" s="26">
        <f>SUM(E11:E15)</f>
        <v>81533.57</v>
      </c>
      <c r="F16" s="26">
        <f>SUM(F11:F15)</f>
        <v>-30660.19999999999</v>
      </c>
    </row>
    <row r="17" ht="11.25" customHeight="1"/>
    <row r="18" spans="1:6" ht="15.75">
      <c r="A18" s="85" t="s">
        <v>20</v>
      </c>
      <c r="B18" s="85"/>
      <c r="C18" s="85"/>
      <c r="D18" s="85"/>
      <c r="E18" s="85"/>
      <c r="F18" s="85"/>
    </row>
    <row r="19" spans="1:8" ht="15.75">
      <c r="A19" s="37"/>
      <c r="B19" s="37"/>
      <c r="C19" s="37"/>
      <c r="D19" s="37"/>
      <c r="E19" s="37"/>
      <c r="F19" s="37"/>
      <c r="H19" s="6" t="s">
        <v>21</v>
      </c>
    </row>
    <row r="20" spans="1:8" ht="33" customHeight="1">
      <c r="A20" s="15" t="s">
        <v>32</v>
      </c>
      <c r="B20" s="86" t="s">
        <v>4</v>
      </c>
      <c r="C20" s="86"/>
      <c r="D20" s="86"/>
      <c r="E20" s="86"/>
      <c r="F20" s="18" t="s">
        <v>10</v>
      </c>
      <c r="G20" s="19"/>
      <c r="H20" s="6">
        <f>D5</f>
        <v>647.2</v>
      </c>
    </row>
    <row r="21" spans="1:10" ht="18" customHeight="1">
      <c r="A21" s="42">
        <v>1</v>
      </c>
      <c r="B21" s="101" t="s">
        <v>5</v>
      </c>
      <c r="C21" s="101"/>
      <c r="D21" s="101"/>
      <c r="E21" s="101"/>
      <c r="F21" s="43">
        <f>I12</f>
        <v>24852.480000000007</v>
      </c>
      <c r="G21" s="11"/>
      <c r="H21" s="6" t="s">
        <v>22</v>
      </c>
      <c r="I21" s="6" t="s">
        <v>23</v>
      </c>
      <c r="J21" s="6" t="s">
        <v>24</v>
      </c>
    </row>
    <row r="22" spans="1:7" ht="18" customHeight="1">
      <c r="A22" s="44">
        <v>2</v>
      </c>
      <c r="B22" s="100" t="s">
        <v>36</v>
      </c>
      <c r="C22" s="100"/>
      <c r="D22" s="100"/>
      <c r="E22" s="100"/>
      <c r="F22" s="45">
        <f>D14</f>
        <v>1707.24</v>
      </c>
      <c r="G22" s="11"/>
    </row>
    <row r="23" spans="1:7" ht="18" customHeight="1">
      <c r="A23" s="44">
        <v>3</v>
      </c>
      <c r="B23" s="100" t="s">
        <v>41</v>
      </c>
      <c r="C23" s="100"/>
      <c r="D23" s="100"/>
      <c r="E23" s="100"/>
      <c r="F23" s="45">
        <f>I13</f>
        <v>4659.84</v>
      </c>
      <c r="G23" s="11"/>
    </row>
    <row r="24" spans="1:7" ht="18" customHeight="1">
      <c r="A24" s="44">
        <v>4</v>
      </c>
      <c r="B24" s="100" t="s">
        <v>6</v>
      </c>
      <c r="C24" s="100"/>
      <c r="D24" s="100"/>
      <c r="E24" s="100"/>
      <c r="F24" s="45">
        <f>F25+F26+F27</f>
        <v>5838</v>
      </c>
      <c r="G24" s="12">
        <f>F44</f>
        <v>5838</v>
      </c>
    </row>
    <row r="25" spans="1:7" ht="16.5" customHeight="1">
      <c r="A25" s="44" t="s">
        <v>7</v>
      </c>
      <c r="B25" s="100" t="s">
        <v>25</v>
      </c>
      <c r="C25" s="100"/>
      <c r="D25" s="100"/>
      <c r="E25" s="100"/>
      <c r="F25" s="45">
        <f>F42+F43</f>
        <v>1722</v>
      </c>
      <c r="G25" s="11"/>
    </row>
    <row r="26" spans="1:7" ht="16.5" customHeight="1">
      <c r="A26" s="44" t="s">
        <v>7</v>
      </c>
      <c r="B26" s="100" t="s">
        <v>46</v>
      </c>
      <c r="C26" s="100"/>
      <c r="D26" s="100"/>
      <c r="E26" s="100"/>
      <c r="F26" s="45">
        <f>F38</f>
        <v>2148</v>
      </c>
      <c r="G26" s="11"/>
    </row>
    <row r="27" spans="1:7" ht="16.5" customHeight="1">
      <c r="A27" s="44" t="s">
        <v>7</v>
      </c>
      <c r="B27" s="100" t="s">
        <v>63</v>
      </c>
      <c r="C27" s="100"/>
      <c r="D27" s="100"/>
      <c r="E27" s="100"/>
      <c r="F27" s="45">
        <f>F39+F40+F41</f>
        <v>1968</v>
      </c>
      <c r="G27" s="11"/>
    </row>
    <row r="28" spans="1:7" ht="17.25" customHeight="1">
      <c r="A28" s="44">
        <v>5</v>
      </c>
      <c r="B28" s="95" t="s">
        <v>37</v>
      </c>
      <c r="C28" s="95"/>
      <c r="D28" s="95"/>
      <c r="E28" s="95"/>
      <c r="F28" s="45">
        <f>D12+D13</f>
        <v>10178.04</v>
      </c>
      <c r="G28" s="11"/>
    </row>
    <row r="29" spans="1:7" ht="17.25" customHeight="1">
      <c r="A29" s="44">
        <v>6</v>
      </c>
      <c r="B29" s="95" t="s">
        <v>44</v>
      </c>
      <c r="C29" s="95"/>
      <c r="D29" s="95"/>
      <c r="E29" s="95"/>
      <c r="F29" s="45">
        <f>D15</f>
        <v>5621.02</v>
      </c>
      <c r="G29" s="11"/>
    </row>
    <row r="30" spans="1:7" s="20" customFormat="1" ht="21" customHeight="1">
      <c r="A30" s="46"/>
      <c r="B30" s="99" t="s">
        <v>8</v>
      </c>
      <c r="C30" s="99"/>
      <c r="D30" s="99"/>
      <c r="E30" s="99"/>
      <c r="F30" s="47">
        <f>F21+F22+F23+F24+F28+F29</f>
        <v>52856.62000000001</v>
      </c>
      <c r="G30" s="8"/>
    </row>
    <row r="32" spans="1:6" ht="18" customHeight="1">
      <c r="A32" s="29" t="s">
        <v>56</v>
      </c>
      <c r="B32" s="29"/>
      <c r="C32" s="29"/>
      <c r="D32" s="29"/>
      <c r="E32" s="29"/>
      <c r="F32" s="4">
        <f>D7+D16-F30</f>
        <v>33268.36</v>
      </c>
    </row>
    <row r="33" spans="1:6" ht="20.25" customHeight="1">
      <c r="A33" s="29" t="s">
        <v>57</v>
      </c>
      <c r="B33" s="29"/>
      <c r="C33" s="29"/>
      <c r="D33" s="29"/>
      <c r="E33" s="29"/>
      <c r="F33" s="4">
        <f>F16</f>
        <v>-30660.19999999999</v>
      </c>
    </row>
    <row r="34" spans="1:6" ht="18" customHeight="1">
      <c r="A34" s="30" t="s">
        <v>43</v>
      </c>
      <c r="B34" s="30"/>
      <c r="C34" s="30"/>
      <c r="D34" s="30"/>
      <c r="E34" s="30"/>
      <c r="F34" s="4">
        <f>F32+F33</f>
        <v>2608.1600000000108</v>
      </c>
    </row>
    <row r="35" ht="11.25" customHeight="1"/>
    <row r="37" spans="1:6" ht="15.75">
      <c r="A37" s="21" t="s">
        <v>16</v>
      </c>
      <c r="B37" s="21" t="s">
        <v>9</v>
      </c>
      <c r="C37" s="89" t="s">
        <v>27</v>
      </c>
      <c r="D37" s="90"/>
      <c r="E37" s="91"/>
      <c r="F37" s="21" t="s">
        <v>28</v>
      </c>
    </row>
    <row r="38" spans="1:6" ht="15.75">
      <c r="A38" s="1">
        <v>1</v>
      </c>
      <c r="B38" s="3" t="s">
        <v>40</v>
      </c>
      <c r="C38" s="111" t="s">
        <v>51</v>
      </c>
      <c r="D38" s="111"/>
      <c r="E38" s="111"/>
      <c r="F38" s="2">
        <f>12*179</f>
        <v>2148</v>
      </c>
    </row>
    <row r="39" spans="1:6" ht="15.75" customHeight="1">
      <c r="A39" s="1">
        <v>2</v>
      </c>
      <c r="B39" s="40">
        <v>41753</v>
      </c>
      <c r="C39" s="38" t="s">
        <v>60</v>
      </c>
      <c r="D39" s="38"/>
      <c r="E39" s="38"/>
      <c r="F39" s="39">
        <v>738</v>
      </c>
    </row>
    <row r="40" spans="1:6" ht="15.75" customHeight="1">
      <c r="A40" s="1">
        <v>3</v>
      </c>
      <c r="B40" s="40">
        <v>41753</v>
      </c>
      <c r="C40" s="38" t="s">
        <v>60</v>
      </c>
      <c r="D40" s="38"/>
      <c r="E40" s="38"/>
      <c r="F40" s="39">
        <v>738</v>
      </c>
    </row>
    <row r="41" spans="1:6" ht="15.75" customHeight="1">
      <c r="A41" s="1">
        <v>4</v>
      </c>
      <c r="B41" s="40">
        <v>42489</v>
      </c>
      <c r="C41" s="38" t="s">
        <v>60</v>
      </c>
      <c r="D41" s="38"/>
      <c r="E41" s="38"/>
      <c r="F41" s="39">
        <v>492</v>
      </c>
    </row>
    <row r="42" spans="1:6" ht="15.75" customHeight="1">
      <c r="A42" s="1">
        <v>5</v>
      </c>
      <c r="B42" s="40">
        <v>41935</v>
      </c>
      <c r="C42" s="38" t="s">
        <v>61</v>
      </c>
      <c r="D42" s="38"/>
      <c r="E42" s="38"/>
      <c r="F42" s="39">
        <v>931</v>
      </c>
    </row>
    <row r="43" spans="1:6" s="28" customFormat="1" ht="16.5" customHeight="1">
      <c r="A43" s="34">
        <v>6</v>
      </c>
      <c r="B43" s="40">
        <v>41992</v>
      </c>
      <c r="C43" s="108" t="s">
        <v>62</v>
      </c>
      <c r="D43" s="109"/>
      <c r="E43" s="110"/>
      <c r="F43" s="39">
        <v>791</v>
      </c>
    </row>
    <row r="44" spans="1:6" s="20" customFormat="1" ht="15.75">
      <c r="A44" s="84" t="s">
        <v>29</v>
      </c>
      <c r="B44" s="84"/>
      <c r="C44" s="84"/>
      <c r="D44" s="84"/>
      <c r="E44" s="84"/>
      <c r="F44" s="22">
        <f>SUM(F38:F43)</f>
        <v>5838</v>
      </c>
    </row>
  </sheetData>
  <sheetProtection selectLockedCells="1" selectUnlockedCells="1"/>
  <mergeCells count="18">
    <mergeCell ref="A1:F1"/>
    <mergeCell ref="A2:F2"/>
    <mergeCell ref="A18:F18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C43:E43"/>
    <mergeCell ref="A44:E44"/>
    <mergeCell ref="B29:E29"/>
    <mergeCell ref="B30:E30"/>
    <mergeCell ref="C37:E37"/>
    <mergeCell ref="C38:E38"/>
  </mergeCells>
  <printOptions horizontalCentered="1" verticalCentered="1"/>
  <pageMargins left="0.7480314960629921" right="0.7480314960629921" top="0.1968503937007874" bottom="0.1968503937007874" header="0" footer="0"/>
  <pageSetup fitToHeight="1" fitToWidth="1"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UserPC</dc:creator>
  <cp:keywords/>
  <dc:description/>
  <cp:lastModifiedBy>UserPC</cp:lastModifiedBy>
  <cp:lastPrinted>2017-09-12T08:45:23Z</cp:lastPrinted>
  <dcterms:created xsi:type="dcterms:W3CDTF">2015-10-12T10:40:12Z</dcterms:created>
  <dcterms:modified xsi:type="dcterms:W3CDTF">2018-03-22T08:05:30Z</dcterms:modified>
  <cp:category/>
  <cp:version/>
  <cp:contentType/>
  <cp:contentStatus/>
</cp:coreProperties>
</file>