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'2015'!$A$1:$F$35</definedName>
  </definedNames>
  <calcPr fullCalcOnLoad="1" refMode="R1C1"/>
</workbook>
</file>

<file path=xl/sharedStrings.xml><?xml version="1.0" encoding="utf-8"?>
<sst xmlns="http://schemas.openxmlformats.org/spreadsheetml/2006/main" count="231" uniqueCount="78">
  <si>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</si>
  <si>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</si>
  <si>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</si>
  <si>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</si>
  <si>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</si>
  <si>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</si>
  <si>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</si>
  <si>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</si>
  <si>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</si>
  <si>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</si>
  <si>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</si>
  <si>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</si>
  <si>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</si>
  <si>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</si>
  <si>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</si>
  <si>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</si>
  <si>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</si>
  <si>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</si>
  <si>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</si>
  <si>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</si>
  <si>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</si>
  <si>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</si>
  <si>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</si>
  <si>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</si>
  <si>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</si>
  <si>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</si>
  <si>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</si>
  <si>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</si>
  <si>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</si>
  <si>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</si>
  <si>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</si>
  <si>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</si>
  <si>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</si>
  <si>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</si>
  <si>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</si>
  <si>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</si>
  <si>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</si>
  <si>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</si>
  <si>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</si>
  <si>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и складирование ТБО</t>
  </si>
  <si>
    <t>двор</t>
  </si>
  <si>
    <t>В управлении ООО «УК Старый Город» -   года</t>
  </si>
  <si>
    <t>Ул. Серова, д. 6</t>
  </si>
  <si>
    <t>осмотр систем энергоснабжения</t>
  </si>
  <si>
    <t>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</si>
  <si>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</si>
  <si>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</si>
  <si>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</si>
  <si>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2014 г.</t>
  </si>
  <si>
    <t>Остаток на 01.01.2014г</t>
  </si>
  <si>
    <t>снятие показаний общедомового прибора учета э/э</t>
  </si>
  <si>
    <t>ежемесячно</t>
  </si>
  <si>
    <t>Остаток на 01.01.2015г</t>
  </si>
  <si>
    <t>Персонифицированный учет МКД  за  2016 г.</t>
  </si>
  <si>
    <t>Остаток на 01.01.2016г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</si>
  <si>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</si>
  <si>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</si>
  <si>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</si>
  <si>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</si>
  <si>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</si>
  <si>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Задолженность на 01.01.2014 г.</t>
  </si>
  <si>
    <t>Сальдо на 31.12.2014 г.</t>
  </si>
  <si>
    <t>Задолженность на 01.01.2014</t>
  </si>
  <si>
    <t>Задолженность на 31.12.2014г</t>
  </si>
  <si>
    <t>Задолженность населения на 31.12.2014 г.</t>
  </si>
  <si>
    <t>Персонифицированный учет МКД  за  2017 г.</t>
  </si>
  <si>
    <t>Остаток на 01.01.2017г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</si>
  <si>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</si>
  <si>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</si>
  <si>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</si>
  <si>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</si>
  <si>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</si>
  <si>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</si>
  <si>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</si>
  <si>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</si>
  <si>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кгм</t>
  </si>
  <si>
    <t>покос не входит</t>
  </si>
  <si>
    <t>Обследование конструктивов здания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</si>
</sst>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5" borderId="13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4" fontId="2" fillId="34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2" fontId="42" fillId="33" borderId="0" xfId="0" applyNumberFormat="1" applyFont="1" applyFill="1" applyAlignment="1">
      <alignment/>
    </xf>
    <xf numFmtId="14" fontId="43" fillId="33" borderId="13" xfId="0" applyNumberFormat="1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left" vertical="center" wrapText="1"/>
    </xf>
    <xf numFmtId="0" fontId="43" fillId="33" borderId="22" xfId="0" applyFont="1" applyFill="1" applyBorder="1" applyAlignment="1">
      <alignment horizontal="left" vertical="center" wrapText="1"/>
    </xf>
    <xf numFmtId="0" fontId="43" fillId="36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6">
      <selection activeCell="F37" sqref="F3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5" t="s">
        <v>65</v>
      </c>
      <c r="B1" s="65"/>
      <c r="C1" s="65"/>
      <c r="D1" s="65"/>
      <c r="E1" s="65"/>
      <c r="F1" s="65"/>
      <c r="G1" s="50"/>
    </row>
    <row r="2" spans="1:8" ht="15.75">
      <c r="A2" s="65" t="s">
        <v>42</v>
      </c>
      <c r="B2" s="65"/>
      <c r="C2" s="65"/>
      <c r="D2" s="65"/>
      <c r="E2" s="65"/>
      <c r="F2" s="65"/>
      <c r="G2" s="9"/>
      <c r="H2" s="10"/>
    </row>
    <row r="3" ht="9" customHeight="1"/>
    <row r="4" spans="1:6" ht="15.75" hidden="1" outlineLevel="1">
      <c r="A4" s="12" t="s">
        <v>41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233.5</v>
      </c>
      <c r="E5" s="12" t="s">
        <v>12</v>
      </c>
      <c r="F5" s="12"/>
    </row>
    <row r="6" ht="9" customHeight="1" collapsed="1">
      <c r="I6" s="32"/>
    </row>
    <row r="7" spans="1:6" ht="15.75">
      <c r="A7" s="9" t="s">
        <v>66</v>
      </c>
      <c r="C7" s="9"/>
      <c r="D7" s="46">
        <f>'2016'!F32</f>
        <v>92570.21999999999</v>
      </c>
      <c r="E7" s="9" t="s">
        <v>14</v>
      </c>
      <c r="F7" s="9"/>
    </row>
    <row r="8" spans="1:6" ht="15.75">
      <c r="A8" s="9" t="s">
        <v>67</v>
      </c>
      <c r="C8" s="12"/>
      <c r="D8" s="13">
        <f>C19</f>
        <v>-17126.549999999996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4" t="s">
        <v>16</v>
      </c>
      <c r="B10" s="15" t="s">
        <v>17</v>
      </c>
      <c r="C10" s="16" t="s">
        <v>68</v>
      </c>
      <c r="D10" s="16" t="s">
        <v>0</v>
      </c>
      <c r="E10" s="16" t="s">
        <v>19</v>
      </c>
      <c r="F10" s="16" t="s">
        <v>69</v>
      </c>
    </row>
    <row r="11" spans="1:9" s="19" customFormat="1" ht="30" customHeight="1">
      <c r="A11" s="4">
        <v>1</v>
      </c>
      <c r="B11" s="17" t="s">
        <v>1</v>
      </c>
      <c r="C11" s="39">
        <v>-13998.979999999996</v>
      </c>
      <c r="D11" s="37">
        <v>31242.48</v>
      </c>
      <c r="E11" s="37">
        <v>30428.52</v>
      </c>
      <c r="F11" s="37">
        <f>C11-D11+E11</f>
        <v>-14812.939999999991</v>
      </c>
      <c r="G11" s="5" t="s">
        <v>34</v>
      </c>
      <c r="H11" s="5">
        <v>11.08</v>
      </c>
      <c r="I11" s="32">
        <f>H11*12*H23</f>
        <v>31046.160000000003</v>
      </c>
    </row>
    <row r="12" spans="1:9" s="19" customFormat="1" ht="15.75">
      <c r="A12" s="4">
        <v>2</v>
      </c>
      <c r="B12" s="17" t="s">
        <v>2</v>
      </c>
      <c r="C12" s="39">
        <v>-1305.7199999999998</v>
      </c>
      <c r="D12" s="37">
        <v>2914.08</v>
      </c>
      <c r="E12" s="37">
        <v>2838.16</v>
      </c>
      <c r="F12" s="37">
        <f>C12-D12+E12</f>
        <v>-1381.6399999999994</v>
      </c>
      <c r="G12" s="12" t="s">
        <v>35</v>
      </c>
      <c r="H12" s="5">
        <v>3.2</v>
      </c>
      <c r="I12" s="31">
        <f>H12*12*H23</f>
        <v>8966.400000000001</v>
      </c>
    </row>
    <row r="13" spans="1:9" s="19" customFormat="1" ht="29.25" customHeight="1">
      <c r="A13" s="4">
        <v>3</v>
      </c>
      <c r="B13" s="17" t="s">
        <v>36</v>
      </c>
      <c r="C13" s="39">
        <v>-576.0199999999998</v>
      </c>
      <c r="D13" s="37">
        <v>1429.08</v>
      </c>
      <c r="E13" s="37">
        <v>1391.84</v>
      </c>
      <c r="F13" s="37">
        <f>C13-D13+E13</f>
        <v>-613.2599999999998</v>
      </c>
      <c r="G13" s="12" t="s">
        <v>75</v>
      </c>
      <c r="H13" s="5">
        <v>0.6</v>
      </c>
      <c r="I13" s="31">
        <f>H13*12*H23</f>
        <v>1681.1999999999998</v>
      </c>
    </row>
    <row r="14" spans="1:8" s="19" customFormat="1" ht="30" customHeight="1">
      <c r="A14" s="4">
        <v>4</v>
      </c>
      <c r="B14" s="17" t="s">
        <v>37</v>
      </c>
      <c r="C14" s="39">
        <v>-326.42999999999995</v>
      </c>
      <c r="D14" s="37">
        <v>1043.76</v>
      </c>
      <c r="E14" s="37">
        <v>919.7</v>
      </c>
      <c r="F14" s="37">
        <f>C14-D14+E14</f>
        <v>-450.49</v>
      </c>
      <c r="G14" s="18"/>
      <c r="H14" s="18"/>
    </row>
    <row r="15" spans="1:8" s="19" customFormat="1" ht="30" customHeight="1">
      <c r="A15" s="4">
        <v>5</v>
      </c>
      <c r="B15" s="17" t="s">
        <v>38</v>
      </c>
      <c r="C15" s="39">
        <v>-919.3999999999999</v>
      </c>
      <c r="D15" s="37">
        <v>83.4</v>
      </c>
      <c r="E15" s="37">
        <v>166.77</v>
      </c>
      <c r="F15" s="37">
        <f>C15-D15+E15</f>
        <v>-836.0299999999999</v>
      </c>
      <c r="G15" s="18"/>
      <c r="H15" s="76" t="s">
        <v>76</v>
      </c>
    </row>
    <row r="16" spans="1:8" s="19" customFormat="1" ht="30" customHeight="1">
      <c r="A16" s="4">
        <v>6</v>
      </c>
      <c r="B16" s="17" t="s">
        <v>72</v>
      </c>
      <c r="C16" s="75">
        <v>0</v>
      </c>
      <c r="D16" s="38">
        <f>159.03+53.01</f>
        <v>212.04</v>
      </c>
      <c r="E16" s="38">
        <v>188.85</v>
      </c>
      <c r="F16" s="37">
        <f>C16-D16+E16</f>
        <v>-23.189999999999998</v>
      </c>
      <c r="G16" s="18"/>
      <c r="H16" s="18"/>
    </row>
    <row r="17" spans="1:8" s="19" customFormat="1" ht="30" customHeight="1">
      <c r="A17" s="4">
        <v>7</v>
      </c>
      <c r="B17" s="17" t="s">
        <v>73</v>
      </c>
      <c r="C17" s="75">
        <v>0</v>
      </c>
      <c r="D17" s="38">
        <v>114.16</v>
      </c>
      <c r="E17" s="38">
        <v>95.43</v>
      </c>
      <c r="F17" s="37">
        <f>C17-D17+E17</f>
        <v>-18.72999999999999</v>
      </c>
      <c r="G17" s="18"/>
      <c r="H17" s="18"/>
    </row>
    <row r="18" spans="1:8" s="19" customFormat="1" ht="30" customHeight="1">
      <c r="A18" s="4">
        <v>8</v>
      </c>
      <c r="B18" s="17" t="s">
        <v>74</v>
      </c>
      <c r="C18" s="75">
        <v>0</v>
      </c>
      <c r="D18" s="38">
        <f>3752.2+1719.37</f>
        <v>5471.57</v>
      </c>
      <c r="E18" s="38">
        <v>4806.34</v>
      </c>
      <c r="F18" s="37">
        <f>C18-D18+E18</f>
        <v>-665.2299999999996</v>
      </c>
      <c r="G18" s="18"/>
      <c r="H18" s="18"/>
    </row>
    <row r="19" spans="1:6" ht="19.5" customHeight="1">
      <c r="A19" s="4"/>
      <c r="B19" s="17" t="s">
        <v>3</v>
      </c>
      <c r="C19" s="38">
        <f>SUM(C11:C18)</f>
        <v>-17126.549999999996</v>
      </c>
      <c r="D19" s="38">
        <f>SUM(D11:D18)</f>
        <v>42510.57000000001</v>
      </c>
      <c r="E19" s="38">
        <f>SUM(E11:E18)</f>
        <v>40835.609999999986</v>
      </c>
      <c r="F19" s="38">
        <f>SUM(F11:F18)</f>
        <v>-18801.509999999987</v>
      </c>
    </row>
    <row r="20" ht="11.25" customHeight="1"/>
    <row r="21" spans="1:6" ht="15.75">
      <c r="A21" s="65" t="s">
        <v>20</v>
      </c>
      <c r="B21" s="65"/>
      <c r="C21" s="65"/>
      <c r="D21" s="65"/>
      <c r="E21" s="65"/>
      <c r="F21" s="65"/>
    </row>
    <row r="22" spans="1:8" ht="15.75">
      <c r="A22" s="50"/>
      <c r="B22" s="50"/>
      <c r="C22" s="50"/>
      <c r="D22" s="50"/>
      <c r="E22" s="50"/>
      <c r="F22" s="50"/>
      <c r="H22" s="5" t="s">
        <v>21</v>
      </c>
    </row>
    <row r="23" spans="1:8" ht="33" customHeight="1">
      <c r="A23" s="16" t="s">
        <v>33</v>
      </c>
      <c r="B23" s="66" t="s">
        <v>4</v>
      </c>
      <c r="C23" s="66"/>
      <c r="D23" s="66"/>
      <c r="E23" s="66"/>
      <c r="F23" s="20" t="s">
        <v>10</v>
      </c>
      <c r="G23" s="21"/>
      <c r="H23" s="5">
        <f>D5</f>
        <v>233.5</v>
      </c>
    </row>
    <row r="24" spans="1:10" ht="18" customHeight="1">
      <c r="A24" s="22">
        <v>1</v>
      </c>
      <c r="B24" s="67" t="s">
        <v>5</v>
      </c>
      <c r="C24" s="67"/>
      <c r="D24" s="67"/>
      <c r="E24" s="68"/>
      <c r="F24" s="49">
        <f>I12</f>
        <v>8966.400000000001</v>
      </c>
      <c r="G24" s="12"/>
      <c r="H24" s="5" t="s">
        <v>22</v>
      </c>
      <c r="I24" s="5" t="s">
        <v>23</v>
      </c>
      <c r="J24" s="5" t="s">
        <v>24</v>
      </c>
    </row>
    <row r="25" spans="1:7" ht="18" customHeight="1">
      <c r="A25" s="24">
        <v>2</v>
      </c>
      <c r="B25" s="63" t="s">
        <v>37</v>
      </c>
      <c r="C25" s="63"/>
      <c r="D25" s="63"/>
      <c r="E25" s="64"/>
      <c r="F25" s="49">
        <f>D14</f>
        <v>1043.76</v>
      </c>
      <c r="G25" s="12"/>
    </row>
    <row r="26" spans="1:7" ht="18" customHeight="1">
      <c r="A26" s="24">
        <v>3</v>
      </c>
      <c r="B26" s="63" t="s">
        <v>44</v>
      </c>
      <c r="C26" s="63"/>
      <c r="D26" s="63"/>
      <c r="E26" s="64"/>
      <c r="F26" s="49">
        <f>I13</f>
        <v>1681.1999999999998</v>
      </c>
      <c r="G26" s="12"/>
    </row>
    <row r="27" spans="1:7" ht="18" customHeight="1">
      <c r="A27" s="24">
        <v>4</v>
      </c>
      <c r="B27" s="63" t="s">
        <v>6</v>
      </c>
      <c r="C27" s="63"/>
      <c r="D27" s="63"/>
      <c r="E27" s="64"/>
      <c r="F27" s="49">
        <f>F28+F29+F30</f>
        <v>540</v>
      </c>
      <c r="G27" s="12"/>
    </row>
    <row r="28" spans="1:7" ht="16.5" customHeight="1">
      <c r="A28" s="24" t="s">
        <v>7</v>
      </c>
      <c r="B28" s="63" t="s">
        <v>25</v>
      </c>
      <c r="C28" s="63"/>
      <c r="D28" s="63"/>
      <c r="E28" s="64"/>
      <c r="F28" s="49">
        <v>0</v>
      </c>
      <c r="G28" s="12"/>
    </row>
    <row r="29" spans="1:7" ht="16.5" customHeight="1">
      <c r="A29" s="24" t="s">
        <v>7</v>
      </c>
      <c r="B29" s="63" t="s">
        <v>26</v>
      </c>
      <c r="C29" s="63"/>
      <c r="D29" s="63"/>
      <c r="E29" s="64"/>
      <c r="F29" s="49">
        <f>F45</f>
        <v>0</v>
      </c>
      <c r="G29" s="12"/>
    </row>
    <row r="30" spans="1:7" ht="16.5" customHeight="1">
      <c r="A30" s="24" t="s">
        <v>7</v>
      </c>
      <c r="B30" s="63" t="s">
        <v>27</v>
      </c>
      <c r="C30" s="63"/>
      <c r="D30" s="63"/>
      <c r="E30" s="64"/>
      <c r="F30" s="49">
        <f>F44</f>
        <v>540</v>
      </c>
      <c r="G30" s="12"/>
    </row>
    <row r="31" spans="1:7" ht="17.25" customHeight="1">
      <c r="A31" s="24">
        <v>5</v>
      </c>
      <c r="B31" s="52" t="s">
        <v>38</v>
      </c>
      <c r="C31" s="52"/>
      <c r="D31" s="52"/>
      <c r="E31" s="52"/>
      <c r="F31" s="48">
        <f>D15</f>
        <v>83.4</v>
      </c>
      <c r="G31" s="12"/>
    </row>
    <row r="32" spans="1:7" ht="17.25" customHeight="1">
      <c r="A32" s="24">
        <v>6</v>
      </c>
      <c r="B32" s="52" t="s">
        <v>39</v>
      </c>
      <c r="C32" s="52"/>
      <c r="D32" s="52"/>
      <c r="E32" s="52"/>
      <c r="F32" s="3">
        <f>D12+D13</f>
        <v>4343.16</v>
      </c>
      <c r="G32" s="12"/>
    </row>
    <row r="33" spans="1:7" ht="17.25" customHeight="1">
      <c r="A33" s="24">
        <v>7</v>
      </c>
      <c r="B33" s="52" t="s">
        <v>72</v>
      </c>
      <c r="C33" s="52"/>
      <c r="D33" s="52"/>
      <c r="E33" s="52"/>
      <c r="F33" s="3">
        <f>D16</f>
        <v>212.04</v>
      </c>
      <c r="G33" s="12"/>
    </row>
    <row r="34" spans="1:7" ht="17.25" customHeight="1">
      <c r="A34" s="24">
        <v>8</v>
      </c>
      <c r="B34" s="52" t="s">
        <v>73</v>
      </c>
      <c r="C34" s="52"/>
      <c r="D34" s="52"/>
      <c r="E34" s="52"/>
      <c r="F34" s="3">
        <f>D17</f>
        <v>114.16</v>
      </c>
      <c r="G34" s="12"/>
    </row>
    <row r="35" spans="1:7" ht="17.25" customHeight="1">
      <c r="A35" s="24">
        <v>9</v>
      </c>
      <c r="B35" s="52" t="s">
        <v>74</v>
      </c>
      <c r="C35" s="52"/>
      <c r="D35" s="52"/>
      <c r="E35" s="52"/>
      <c r="F35" s="3">
        <f>D18</f>
        <v>5471.57</v>
      </c>
      <c r="G35" s="12"/>
    </row>
    <row r="36" spans="1:7" s="27" customFormat="1" ht="21" customHeight="1">
      <c r="A36" s="25"/>
      <c r="B36" s="53" t="s">
        <v>8</v>
      </c>
      <c r="C36" s="53"/>
      <c r="D36" s="53"/>
      <c r="E36" s="53"/>
      <c r="F36" s="26">
        <f>F24+F25+F26+F27+F32+F31+F33+F34+F35</f>
        <v>22455.690000000002</v>
      </c>
      <c r="G36" s="9"/>
    </row>
    <row r="38" spans="1:6" ht="18" customHeight="1">
      <c r="A38" s="40" t="s">
        <v>70</v>
      </c>
      <c r="B38" s="40"/>
      <c r="C38" s="40"/>
      <c r="D38" s="40"/>
      <c r="E38" s="40"/>
      <c r="F38" s="3">
        <f>D7+D19-F36</f>
        <v>112625.09999999998</v>
      </c>
    </row>
    <row r="39" spans="1:6" ht="20.25" customHeight="1">
      <c r="A39" s="40" t="s">
        <v>71</v>
      </c>
      <c r="B39" s="40"/>
      <c r="C39" s="40"/>
      <c r="D39" s="40"/>
      <c r="E39" s="40"/>
      <c r="F39" s="3">
        <f>F19</f>
        <v>-18801.509999999987</v>
      </c>
    </row>
    <row r="40" spans="1:6" ht="18" customHeight="1">
      <c r="A40" s="41" t="s">
        <v>46</v>
      </c>
      <c r="B40" s="41"/>
      <c r="C40" s="41"/>
      <c r="D40" s="41"/>
      <c r="E40" s="41"/>
      <c r="F40" s="3">
        <f>F38+F39</f>
        <v>93823.59</v>
      </c>
    </row>
    <row r="41" ht="11.25" customHeight="1"/>
    <row r="43" spans="1:6" ht="15.75">
      <c r="A43" s="28" t="s">
        <v>16</v>
      </c>
      <c r="B43" s="28" t="s">
        <v>9</v>
      </c>
      <c r="C43" s="54" t="s">
        <v>28</v>
      </c>
      <c r="D43" s="55"/>
      <c r="E43" s="56"/>
      <c r="F43" s="28" t="s">
        <v>29</v>
      </c>
    </row>
    <row r="44" spans="1:6" ht="35.25" customHeight="1">
      <c r="A44" s="28"/>
      <c r="B44" s="77">
        <v>43056</v>
      </c>
      <c r="C44" s="78" t="s">
        <v>77</v>
      </c>
      <c r="D44" s="79"/>
      <c r="E44" s="80"/>
      <c r="F44" s="81">
        <v>540</v>
      </c>
    </row>
    <row r="45" spans="1:6" ht="15.75">
      <c r="A45" s="44"/>
      <c r="B45" s="47"/>
      <c r="C45" s="57"/>
      <c r="D45" s="58"/>
      <c r="E45" s="59"/>
      <c r="F45" s="45"/>
    </row>
    <row r="46" spans="1:6" ht="15.75">
      <c r="A46" s="4"/>
      <c r="B46" s="6"/>
      <c r="C46" s="60"/>
      <c r="D46" s="61"/>
      <c r="E46" s="62"/>
      <c r="F46" s="7"/>
    </row>
    <row r="47" spans="1:6" s="27" customFormat="1" ht="15.75">
      <c r="A47" s="51" t="s">
        <v>30</v>
      </c>
      <c r="B47" s="51"/>
      <c r="C47" s="51"/>
      <c r="D47" s="51"/>
      <c r="E47" s="51"/>
      <c r="F47" s="29">
        <f>SUM(F45:F46)</f>
        <v>0</v>
      </c>
    </row>
  </sheetData>
  <sheetProtection/>
  <mergeCells count="22"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47:E47"/>
    <mergeCell ref="B32:E32"/>
    <mergeCell ref="B36:E36"/>
    <mergeCell ref="C43:E43"/>
    <mergeCell ref="C44:E44"/>
    <mergeCell ref="C45:E45"/>
    <mergeCell ref="C46:E46"/>
    <mergeCell ref="B33:E33"/>
    <mergeCell ref="B34:E34"/>
    <mergeCell ref="B35:E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4">
      <selection activeCell="F38" sqref="F38:F4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5" t="s">
        <v>53</v>
      </c>
      <c r="B1" s="65"/>
      <c r="C1" s="65"/>
      <c r="D1" s="65"/>
      <c r="E1" s="65"/>
      <c r="F1" s="65"/>
      <c r="G1" s="42"/>
    </row>
    <row r="2" spans="1:8" ht="15.75">
      <c r="A2" s="65" t="s">
        <v>42</v>
      </c>
      <c r="B2" s="65"/>
      <c r="C2" s="65"/>
      <c r="D2" s="65"/>
      <c r="E2" s="65"/>
      <c r="F2" s="65"/>
      <c r="G2" s="9"/>
      <c r="H2" s="10"/>
    </row>
    <row r="3" ht="9" customHeight="1"/>
    <row r="4" spans="1:6" ht="15.75" hidden="1" outlineLevel="1">
      <c r="A4" s="12" t="s">
        <v>41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233.5</v>
      </c>
      <c r="E5" s="12" t="s">
        <v>12</v>
      </c>
      <c r="F5" s="12"/>
    </row>
    <row r="6" ht="9" customHeight="1" collapsed="1">
      <c r="I6" s="32"/>
    </row>
    <row r="7" spans="1:6" ht="15.75">
      <c r="A7" s="9" t="s">
        <v>54</v>
      </c>
      <c r="C7" s="9"/>
      <c r="D7" s="46">
        <f>'2015'!F32</f>
        <v>74123.34</v>
      </c>
      <c r="E7" s="9" t="s">
        <v>14</v>
      </c>
      <c r="F7" s="9"/>
    </row>
    <row r="8" spans="1:6" ht="15.75">
      <c r="A8" s="9" t="s">
        <v>55</v>
      </c>
      <c r="C8" s="12"/>
      <c r="D8" s="13">
        <f>C16</f>
        <v>-19623.259999999995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4" t="s">
        <v>16</v>
      </c>
      <c r="B10" s="15" t="s">
        <v>17</v>
      </c>
      <c r="C10" s="16" t="s">
        <v>56</v>
      </c>
      <c r="D10" s="16" t="s">
        <v>0</v>
      </c>
      <c r="E10" s="16" t="s">
        <v>19</v>
      </c>
      <c r="F10" s="16" t="s">
        <v>57</v>
      </c>
    </row>
    <row r="11" spans="1:9" s="19" customFormat="1" ht="30" customHeight="1">
      <c r="A11" s="4">
        <v>1</v>
      </c>
      <c r="B11" s="17" t="s">
        <v>1</v>
      </c>
      <c r="C11" s="39">
        <v>-16070.659999999996</v>
      </c>
      <c r="D11" s="37">
        <v>31242.48</v>
      </c>
      <c r="E11" s="37">
        <v>33314.16</v>
      </c>
      <c r="F11" s="37">
        <f>C11-D11+E11</f>
        <v>-13998.979999999996</v>
      </c>
      <c r="G11" s="5" t="s">
        <v>34</v>
      </c>
      <c r="H11" s="5">
        <v>11.08</v>
      </c>
      <c r="I11" s="32">
        <f>H11*12*H20</f>
        <v>31046.160000000003</v>
      </c>
    </row>
    <row r="12" spans="1:9" s="19" customFormat="1" ht="15.75">
      <c r="A12" s="4">
        <v>2</v>
      </c>
      <c r="B12" s="17" t="s">
        <v>2</v>
      </c>
      <c r="C12" s="39">
        <v>-1498.96</v>
      </c>
      <c r="D12" s="37">
        <v>2914.08</v>
      </c>
      <c r="E12" s="37">
        <v>3107.32</v>
      </c>
      <c r="F12" s="37">
        <f>C12-D12+E12</f>
        <v>-1305.7199999999998</v>
      </c>
      <c r="G12" s="12" t="s">
        <v>35</v>
      </c>
      <c r="H12" s="5">
        <v>3.2</v>
      </c>
      <c r="I12" s="31">
        <f>H12*12*H20</f>
        <v>8966.400000000001</v>
      </c>
    </row>
    <row r="13" spans="1:9" s="19" customFormat="1" ht="29.25" customHeight="1">
      <c r="A13" s="4">
        <v>3</v>
      </c>
      <c r="B13" s="17" t="s">
        <v>36</v>
      </c>
      <c r="C13" s="39">
        <v>-670.78</v>
      </c>
      <c r="D13" s="37">
        <v>1429.08</v>
      </c>
      <c r="E13" s="37">
        <v>1523.84</v>
      </c>
      <c r="F13" s="37">
        <f>C13-D13+E13</f>
        <v>-576.0199999999998</v>
      </c>
      <c r="G13" s="12" t="s">
        <v>40</v>
      </c>
      <c r="H13" s="5">
        <v>0.6</v>
      </c>
      <c r="I13" s="31">
        <f>H13*12*H20</f>
        <v>1681.1999999999998</v>
      </c>
    </row>
    <row r="14" spans="1:8" s="19" customFormat="1" ht="30" customHeight="1">
      <c r="A14" s="4">
        <v>4</v>
      </c>
      <c r="B14" s="17" t="s">
        <v>37</v>
      </c>
      <c r="C14" s="39">
        <v>-374.73</v>
      </c>
      <c r="D14" s="37">
        <v>728.52</v>
      </c>
      <c r="E14" s="37">
        <v>776.82</v>
      </c>
      <c r="F14" s="37">
        <f>C14-D14+E14</f>
        <v>-326.42999999999995</v>
      </c>
      <c r="G14" s="18"/>
      <c r="H14" s="18"/>
    </row>
    <row r="15" spans="1:8" s="19" customFormat="1" ht="30" customHeight="1">
      <c r="A15" s="4">
        <v>5</v>
      </c>
      <c r="B15" s="17" t="s">
        <v>38</v>
      </c>
      <c r="C15" s="39">
        <v>-1008.1300000000001</v>
      </c>
      <c r="D15" s="37">
        <v>1164.61</v>
      </c>
      <c r="E15" s="37">
        <v>1253.34</v>
      </c>
      <c r="F15" s="37">
        <f>C15-D15+E15</f>
        <v>-919.3999999999999</v>
      </c>
      <c r="G15" s="18"/>
      <c r="H15" s="18"/>
    </row>
    <row r="16" spans="1:6" ht="19.5" customHeight="1">
      <c r="A16" s="4"/>
      <c r="B16" s="17" t="s">
        <v>3</v>
      </c>
      <c r="C16" s="38">
        <f>SUM(C11:C15)</f>
        <v>-19623.259999999995</v>
      </c>
      <c r="D16" s="38">
        <f>SUM(D11:D15)</f>
        <v>37478.77</v>
      </c>
      <c r="E16" s="38">
        <f>SUM(E11:E15)</f>
        <v>39975.479999999996</v>
      </c>
      <c r="F16" s="38">
        <f>SUM(F11:F15)</f>
        <v>-17126.549999999996</v>
      </c>
    </row>
    <row r="17" ht="11.25" customHeight="1"/>
    <row r="18" spans="1:6" ht="15.75">
      <c r="A18" s="65" t="s">
        <v>20</v>
      </c>
      <c r="B18" s="65"/>
      <c r="C18" s="65"/>
      <c r="D18" s="65"/>
      <c r="E18" s="65"/>
      <c r="F18" s="65"/>
    </row>
    <row r="19" spans="1:8" ht="15.75">
      <c r="A19" s="42"/>
      <c r="B19" s="42"/>
      <c r="C19" s="42"/>
      <c r="D19" s="42"/>
      <c r="E19" s="42"/>
      <c r="F19" s="42"/>
      <c r="H19" s="5" t="s">
        <v>21</v>
      </c>
    </row>
    <row r="20" spans="1:8" ht="33" customHeight="1">
      <c r="A20" s="16" t="s">
        <v>33</v>
      </c>
      <c r="B20" s="66" t="s">
        <v>4</v>
      </c>
      <c r="C20" s="66"/>
      <c r="D20" s="66"/>
      <c r="E20" s="66"/>
      <c r="F20" s="20" t="s">
        <v>10</v>
      </c>
      <c r="G20" s="21"/>
      <c r="H20" s="5">
        <f>D5</f>
        <v>233.5</v>
      </c>
    </row>
    <row r="21" spans="1:10" ht="18" customHeight="1">
      <c r="A21" s="22">
        <v>1</v>
      </c>
      <c r="B21" s="67" t="s">
        <v>5</v>
      </c>
      <c r="C21" s="67"/>
      <c r="D21" s="67"/>
      <c r="E21" s="68"/>
      <c r="F21" s="49">
        <f>I12</f>
        <v>8966.400000000001</v>
      </c>
      <c r="G21" s="12"/>
      <c r="H21" s="5" t="s">
        <v>22</v>
      </c>
      <c r="I21" s="5" t="s">
        <v>23</v>
      </c>
      <c r="J21" s="5" t="s">
        <v>24</v>
      </c>
    </row>
    <row r="22" spans="1:7" ht="18" customHeight="1">
      <c r="A22" s="24">
        <v>2</v>
      </c>
      <c r="B22" s="63" t="s">
        <v>37</v>
      </c>
      <c r="C22" s="63"/>
      <c r="D22" s="63"/>
      <c r="E22" s="64"/>
      <c r="F22" s="49">
        <f>D14</f>
        <v>728.52</v>
      </c>
      <c r="G22" s="12"/>
    </row>
    <row r="23" spans="1:7" ht="18" customHeight="1">
      <c r="A23" s="24">
        <v>3</v>
      </c>
      <c r="B23" s="63" t="s">
        <v>44</v>
      </c>
      <c r="C23" s="63"/>
      <c r="D23" s="63"/>
      <c r="E23" s="64"/>
      <c r="F23" s="49">
        <f>I13</f>
        <v>1681.1999999999998</v>
      </c>
      <c r="G23" s="12"/>
    </row>
    <row r="24" spans="1:7" ht="18" customHeight="1">
      <c r="A24" s="24">
        <v>4</v>
      </c>
      <c r="B24" s="63" t="s">
        <v>6</v>
      </c>
      <c r="C24" s="63"/>
      <c r="D24" s="63"/>
      <c r="E24" s="64"/>
      <c r="F24" s="49">
        <f>F25+F26+F27</f>
        <v>2148</v>
      </c>
      <c r="G24" s="12"/>
    </row>
    <row r="25" spans="1:7" ht="16.5" customHeight="1">
      <c r="A25" s="24" t="s">
        <v>7</v>
      </c>
      <c r="B25" s="63" t="s">
        <v>25</v>
      </c>
      <c r="C25" s="63"/>
      <c r="D25" s="63"/>
      <c r="E25" s="64"/>
      <c r="F25" s="49">
        <v>0</v>
      </c>
      <c r="G25" s="12"/>
    </row>
    <row r="26" spans="1:7" ht="16.5" customHeight="1">
      <c r="A26" s="24" t="s">
        <v>7</v>
      </c>
      <c r="B26" s="63" t="s">
        <v>26</v>
      </c>
      <c r="C26" s="63"/>
      <c r="D26" s="63"/>
      <c r="E26" s="64"/>
      <c r="F26" s="49">
        <f>F38</f>
        <v>2148</v>
      </c>
      <c r="G26" s="12"/>
    </row>
    <row r="27" spans="1:7" ht="16.5" customHeight="1">
      <c r="A27" s="24" t="s">
        <v>7</v>
      </c>
      <c r="B27" s="63" t="s">
        <v>27</v>
      </c>
      <c r="C27" s="63"/>
      <c r="D27" s="63"/>
      <c r="E27" s="64"/>
      <c r="F27" s="49">
        <v>0</v>
      </c>
      <c r="G27" s="12"/>
    </row>
    <row r="28" spans="1:7" ht="17.25" customHeight="1">
      <c r="A28" s="24">
        <v>5</v>
      </c>
      <c r="B28" s="52" t="s">
        <v>38</v>
      </c>
      <c r="C28" s="52"/>
      <c r="D28" s="52"/>
      <c r="E28" s="52"/>
      <c r="F28" s="48">
        <f>D15</f>
        <v>1164.61</v>
      </c>
      <c r="G28" s="12"/>
    </row>
    <row r="29" spans="1:7" ht="17.25" customHeight="1">
      <c r="A29" s="24">
        <v>6</v>
      </c>
      <c r="B29" s="52" t="s">
        <v>39</v>
      </c>
      <c r="C29" s="52"/>
      <c r="D29" s="52"/>
      <c r="E29" s="52"/>
      <c r="F29" s="3">
        <f>D12+D13</f>
        <v>4343.16</v>
      </c>
      <c r="G29" s="12"/>
    </row>
    <row r="30" spans="1:7" s="27" customFormat="1" ht="21" customHeight="1">
      <c r="A30" s="25"/>
      <c r="B30" s="53" t="s">
        <v>8</v>
      </c>
      <c r="C30" s="53"/>
      <c r="D30" s="53"/>
      <c r="E30" s="53"/>
      <c r="F30" s="26">
        <f>F21+F22+F23+F24+F29+F28</f>
        <v>19031.890000000003</v>
      </c>
      <c r="G30" s="9"/>
    </row>
    <row r="32" spans="1:6" ht="18" customHeight="1">
      <c r="A32" s="40" t="s">
        <v>58</v>
      </c>
      <c r="B32" s="40"/>
      <c r="C32" s="40"/>
      <c r="D32" s="40"/>
      <c r="E32" s="40"/>
      <c r="F32" s="3">
        <f>D7+D16-F30</f>
        <v>92570.21999999999</v>
      </c>
    </row>
    <row r="33" spans="1:6" ht="20.25" customHeight="1">
      <c r="A33" s="40" t="s">
        <v>59</v>
      </c>
      <c r="B33" s="40"/>
      <c r="C33" s="40"/>
      <c r="D33" s="40"/>
      <c r="E33" s="40"/>
      <c r="F33" s="3">
        <f>F16</f>
        <v>-17126.549999999996</v>
      </c>
    </row>
    <row r="34" spans="1:6" ht="18" customHeight="1">
      <c r="A34" s="41" t="s">
        <v>46</v>
      </c>
      <c r="B34" s="41"/>
      <c r="C34" s="41"/>
      <c r="D34" s="41"/>
      <c r="E34" s="41"/>
      <c r="F34" s="3">
        <f>F32+F33</f>
        <v>75443.66999999998</v>
      </c>
    </row>
    <row r="35" ht="11.25" customHeight="1"/>
    <row r="37" spans="1:6" ht="15.75">
      <c r="A37" s="28" t="s">
        <v>16</v>
      </c>
      <c r="B37" s="28" t="s">
        <v>9</v>
      </c>
      <c r="C37" s="54" t="s">
        <v>28</v>
      </c>
      <c r="D37" s="55"/>
      <c r="E37" s="56"/>
      <c r="F37" s="28" t="s">
        <v>29</v>
      </c>
    </row>
    <row r="38" spans="1:6" ht="35.25" customHeight="1">
      <c r="A38" s="28"/>
      <c r="B38" s="43" t="s">
        <v>51</v>
      </c>
      <c r="C38" s="57" t="s">
        <v>50</v>
      </c>
      <c r="D38" s="58"/>
      <c r="E38" s="59"/>
      <c r="F38" s="45">
        <v>2148</v>
      </c>
    </row>
    <row r="39" spans="1:6" ht="15.75">
      <c r="A39" s="44"/>
      <c r="B39" s="47"/>
      <c r="C39" s="57"/>
      <c r="D39" s="58"/>
      <c r="E39" s="59"/>
      <c r="F39" s="45"/>
    </row>
    <row r="40" spans="1:6" ht="15.75">
      <c r="A40" s="4"/>
      <c r="B40" s="6"/>
      <c r="C40" s="60"/>
      <c r="D40" s="61"/>
      <c r="E40" s="62"/>
      <c r="F40" s="7"/>
    </row>
    <row r="41" spans="1:6" s="27" customFormat="1" ht="15.75">
      <c r="A41" s="51" t="s">
        <v>30</v>
      </c>
      <c r="B41" s="51"/>
      <c r="C41" s="51"/>
      <c r="D41" s="51"/>
      <c r="E41" s="51"/>
      <c r="F41" s="29">
        <f>SUM(F38:F40)</f>
        <v>2148</v>
      </c>
    </row>
  </sheetData>
  <sheetProtection/>
  <mergeCells count="19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41:E41"/>
    <mergeCell ref="B29:E29"/>
    <mergeCell ref="B30:E30"/>
    <mergeCell ref="C37:E37"/>
    <mergeCell ref="C38:E38"/>
    <mergeCell ref="C39:E39"/>
    <mergeCell ref="C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24">
      <selection activeCell="F38" sqref="F38:F4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5" t="s">
        <v>31</v>
      </c>
      <c r="B1" s="65"/>
      <c r="C1" s="65"/>
      <c r="D1" s="65"/>
      <c r="E1" s="65"/>
      <c r="F1" s="65"/>
      <c r="G1" s="8"/>
    </row>
    <row r="2" spans="1:8" ht="15.75">
      <c r="A2" s="65" t="s">
        <v>42</v>
      </c>
      <c r="B2" s="65"/>
      <c r="C2" s="65"/>
      <c r="D2" s="65"/>
      <c r="E2" s="65"/>
      <c r="F2" s="65"/>
      <c r="G2" s="9"/>
      <c r="H2" s="10"/>
    </row>
    <row r="3" ht="9" customHeight="1"/>
    <row r="4" spans="1:6" ht="15.75" hidden="1" outlineLevel="1">
      <c r="A4" s="12" t="s">
        <v>41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233.5</v>
      </c>
      <c r="E5" s="12" t="s">
        <v>12</v>
      </c>
      <c r="F5" s="12"/>
    </row>
    <row r="6" ht="9" customHeight="1" collapsed="1">
      <c r="I6" s="32"/>
    </row>
    <row r="7" spans="1:6" ht="15.75">
      <c r="A7" s="9" t="s">
        <v>52</v>
      </c>
      <c r="C7" s="9"/>
      <c r="D7" s="46">
        <f>'2014'!F32</f>
        <v>56168.46000000001</v>
      </c>
      <c r="E7" s="9" t="s">
        <v>14</v>
      </c>
      <c r="F7" s="9"/>
    </row>
    <row r="8" spans="1:6" ht="15.75">
      <c r="A8" s="9" t="s">
        <v>13</v>
      </c>
      <c r="C8" s="12"/>
      <c r="D8" s="13">
        <f>C16</f>
        <v>-16640.96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4" t="s">
        <v>16</v>
      </c>
      <c r="B10" s="15" t="s">
        <v>17</v>
      </c>
      <c r="C10" s="16" t="s">
        <v>18</v>
      </c>
      <c r="D10" s="16" t="s">
        <v>0</v>
      </c>
      <c r="E10" s="16" t="s">
        <v>19</v>
      </c>
      <c r="F10" s="16" t="s">
        <v>32</v>
      </c>
    </row>
    <row r="11" spans="1:9" s="19" customFormat="1" ht="30" customHeight="1">
      <c r="A11" s="4">
        <v>1</v>
      </c>
      <c r="B11" s="17" t="s">
        <v>1</v>
      </c>
      <c r="C11" s="39">
        <v>-13592</v>
      </c>
      <c r="D11" s="37">
        <v>31242.48</v>
      </c>
      <c r="E11" s="37">
        <v>28763.82</v>
      </c>
      <c r="F11" s="37">
        <f>C11-D11+E11</f>
        <v>-16070.659999999996</v>
      </c>
      <c r="G11" s="5" t="s">
        <v>34</v>
      </c>
      <c r="H11" s="5">
        <v>11.08</v>
      </c>
      <c r="I11" s="32">
        <f>H11*12*H20</f>
        <v>31046.160000000003</v>
      </c>
    </row>
    <row r="12" spans="1:9" s="19" customFormat="1" ht="15.75">
      <c r="A12" s="4">
        <v>2</v>
      </c>
      <c r="B12" s="17" t="s">
        <v>2</v>
      </c>
      <c r="C12" s="39">
        <v>-1267.76</v>
      </c>
      <c r="D12" s="37">
        <v>2914.08</v>
      </c>
      <c r="E12" s="37">
        <v>2682.88</v>
      </c>
      <c r="F12" s="37">
        <f>C12-D12+E12</f>
        <v>-1498.96</v>
      </c>
      <c r="G12" s="12" t="s">
        <v>35</v>
      </c>
      <c r="H12" s="5">
        <v>3.2</v>
      </c>
      <c r="I12" s="31">
        <f>H12*12*H20</f>
        <v>8966.400000000001</v>
      </c>
    </row>
    <row r="13" spans="1:9" s="19" customFormat="1" ht="29.25" customHeight="1">
      <c r="A13" s="4">
        <v>3</v>
      </c>
      <c r="B13" s="17" t="s">
        <v>36</v>
      </c>
      <c r="C13" s="39">
        <v>-557.4</v>
      </c>
      <c r="D13" s="37">
        <v>1429.08</v>
      </c>
      <c r="E13" s="37">
        <v>1315.7</v>
      </c>
      <c r="F13" s="37">
        <f>C13-D13+E13</f>
        <v>-670.78</v>
      </c>
      <c r="G13" s="12" t="s">
        <v>40</v>
      </c>
      <c r="H13" s="5">
        <v>0.6</v>
      </c>
      <c r="I13" s="31">
        <f>H13*12*H20</f>
        <v>1681.1999999999998</v>
      </c>
    </row>
    <row r="14" spans="1:8" s="19" customFormat="1" ht="30" customHeight="1">
      <c r="A14" s="4">
        <v>4</v>
      </c>
      <c r="B14" s="17" t="s">
        <v>37</v>
      </c>
      <c r="C14" s="39">
        <v>-316.94</v>
      </c>
      <c r="D14" s="37">
        <v>728.52</v>
      </c>
      <c r="E14" s="37">
        <v>670.73</v>
      </c>
      <c r="F14" s="37">
        <f>C14-D14+E14</f>
        <v>-374.73</v>
      </c>
      <c r="G14" s="18"/>
      <c r="H14" s="18"/>
    </row>
    <row r="15" spans="1:8" s="19" customFormat="1" ht="30" customHeight="1">
      <c r="A15" s="4">
        <v>5</v>
      </c>
      <c r="B15" s="17" t="s">
        <v>38</v>
      </c>
      <c r="C15" s="39">
        <v>-906.86</v>
      </c>
      <c r="D15" s="37">
        <v>983.5</v>
      </c>
      <c r="E15" s="37">
        <v>882.23</v>
      </c>
      <c r="F15" s="37">
        <f>C15-D15+E15</f>
        <v>-1008.1300000000001</v>
      </c>
      <c r="G15" s="18"/>
      <c r="H15" s="18"/>
    </row>
    <row r="16" spans="1:6" ht="19.5" customHeight="1">
      <c r="A16" s="4"/>
      <c r="B16" s="17" t="s">
        <v>3</v>
      </c>
      <c r="C16" s="38">
        <f>SUM(C11:C15)</f>
        <v>-16640.96</v>
      </c>
      <c r="D16" s="38">
        <f>SUM(D11:D15)</f>
        <v>37297.659999999996</v>
      </c>
      <c r="E16" s="38">
        <f>SUM(E11:E15)</f>
        <v>34315.36000000001</v>
      </c>
      <c r="F16" s="38">
        <f>SUM(F11:F15)</f>
        <v>-19623.259999999995</v>
      </c>
    </row>
    <row r="17" ht="11.25" customHeight="1"/>
    <row r="18" spans="1:6" ht="15.75">
      <c r="A18" s="65" t="s">
        <v>20</v>
      </c>
      <c r="B18" s="65"/>
      <c r="C18" s="65"/>
      <c r="D18" s="65"/>
      <c r="E18" s="65"/>
      <c r="F18" s="65"/>
    </row>
    <row r="19" spans="1:8" ht="15.75">
      <c r="A19" s="30"/>
      <c r="B19" s="8"/>
      <c r="C19" s="8"/>
      <c r="D19" s="8"/>
      <c r="E19" s="8"/>
      <c r="F19" s="8"/>
      <c r="H19" s="5" t="s">
        <v>21</v>
      </c>
    </row>
    <row r="20" spans="1:8" ht="33" customHeight="1">
      <c r="A20" s="16" t="s">
        <v>33</v>
      </c>
      <c r="B20" s="66" t="s">
        <v>4</v>
      </c>
      <c r="C20" s="66"/>
      <c r="D20" s="66"/>
      <c r="E20" s="66"/>
      <c r="F20" s="20" t="s">
        <v>10</v>
      </c>
      <c r="G20" s="21"/>
      <c r="H20" s="5">
        <f>D5</f>
        <v>233.5</v>
      </c>
    </row>
    <row r="21" spans="1:10" ht="18" customHeight="1">
      <c r="A21" s="22">
        <v>1</v>
      </c>
      <c r="B21" s="67" t="s">
        <v>5</v>
      </c>
      <c r="C21" s="67"/>
      <c r="D21" s="67"/>
      <c r="E21" s="67"/>
      <c r="F21" s="1">
        <f>I12</f>
        <v>8966.400000000001</v>
      </c>
      <c r="G21" s="23"/>
      <c r="H21" s="5" t="s">
        <v>22</v>
      </c>
      <c r="I21" s="5" t="s">
        <v>23</v>
      </c>
      <c r="J21" s="5" t="s">
        <v>24</v>
      </c>
    </row>
    <row r="22" spans="1:7" ht="18" customHeight="1">
      <c r="A22" s="24">
        <v>2</v>
      </c>
      <c r="B22" s="63" t="s">
        <v>37</v>
      </c>
      <c r="C22" s="63"/>
      <c r="D22" s="63"/>
      <c r="E22" s="63"/>
      <c r="F22" s="2">
        <f>D14</f>
        <v>728.52</v>
      </c>
      <c r="G22" s="23"/>
    </row>
    <row r="23" spans="1:7" ht="18" customHeight="1">
      <c r="A23" s="24">
        <v>3</v>
      </c>
      <c r="B23" s="63" t="s">
        <v>44</v>
      </c>
      <c r="C23" s="63"/>
      <c r="D23" s="63"/>
      <c r="E23" s="63"/>
      <c r="F23" s="2">
        <f>I13</f>
        <v>1681.1999999999998</v>
      </c>
      <c r="G23" s="23"/>
    </row>
    <row r="24" spans="1:7" ht="18" customHeight="1">
      <c r="A24" s="24">
        <v>4</v>
      </c>
      <c r="B24" s="63" t="s">
        <v>6</v>
      </c>
      <c r="C24" s="63"/>
      <c r="D24" s="63"/>
      <c r="E24" s="63"/>
      <c r="F24" s="2">
        <f>F25+F26+F27</f>
        <v>2640</v>
      </c>
      <c r="G24" s="23"/>
    </row>
    <row r="25" spans="1:7" ht="16.5" customHeight="1">
      <c r="A25" s="24" t="s">
        <v>7</v>
      </c>
      <c r="B25" s="63" t="s">
        <v>25</v>
      </c>
      <c r="C25" s="63"/>
      <c r="D25" s="63"/>
      <c r="E25" s="63"/>
      <c r="F25" s="3">
        <v>0</v>
      </c>
      <c r="G25" s="12"/>
    </row>
    <row r="26" spans="1:7" ht="16.5" customHeight="1">
      <c r="A26" s="24" t="s">
        <v>7</v>
      </c>
      <c r="B26" s="63" t="s">
        <v>26</v>
      </c>
      <c r="C26" s="63"/>
      <c r="D26" s="63"/>
      <c r="E26" s="63"/>
      <c r="F26" s="3">
        <f>F39+F38</f>
        <v>2640</v>
      </c>
      <c r="G26" s="12"/>
    </row>
    <row r="27" spans="1:7" ht="16.5" customHeight="1">
      <c r="A27" s="24" t="s">
        <v>7</v>
      </c>
      <c r="B27" s="63" t="s">
        <v>27</v>
      </c>
      <c r="C27" s="63"/>
      <c r="D27" s="63"/>
      <c r="E27" s="63"/>
      <c r="F27" s="3">
        <v>0</v>
      </c>
      <c r="G27" s="12"/>
    </row>
    <row r="28" spans="1:7" ht="17.25" customHeight="1">
      <c r="A28" s="24">
        <v>5</v>
      </c>
      <c r="B28" s="52" t="s">
        <v>38</v>
      </c>
      <c r="C28" s="52"/>
      <c r="D28" s="52"/>
      <c r="E28" s="52"/>
      <c r="F28" s="3">
        <f>D15</f>
        <v>983.5</v>
      </c>
      <c r="G28" s="12"/>
    </row>
    <row r="29" spans="1:7" ht="17.25" customHeight="1">
      <c r="A29" s="24">
        <v>6</v>
      </c>
      <c r="B29" s="52" t="s">
        <v>39</v>
      </c>
      <c r="C29" s="52"/>
      <c r="D29" s="52"/>
      <c r="E29" s="52"/>
      <c r="F29" s="3">
        <f>D12+D13</f>
        <v>4343.16</v>
      </c>
      <c r="G29" s="12"/>
    </row>
    <row r="30" spans="1:7" s="27" customFormat="1" ht="21" customHeight="1">
      <c r="A30" s="25"/>
      <c r="B30" s="53" t="s">
        <v>8</v>
      </c>
      <c r="C30" s="53"/>
      <c r="D30" s="53"/>
      <c r="E30" s="53"/>
      <c r="F30" s="26">
        <f>F21+F22+F23+F24+F29+F28</f>
        <v>19342.780000000002</v>
      </c>
      <c r="G30" s="9"/>
    </row>
    <row r="32" spans="1:6" ht="18" customHeight="1">
      <c r="A32" s="40" t="s">
        <v>47</v>
      </c>
      <c r="B32" s="40"/>
      <c r="C32" s="40"/>
      <c r="D32" s="40"/>
      <c r="E32" s="40"/>
      <c r="F32" s="3">
        <f>D7+D16-F30</f>
        <v>74123.34</v>
      </c>
    </row>
    <row r="33" spans="1:6" ht="20.25" customHeight="1">
      <c r="A33" s="40" t="s">
        <v>45</v>
      </c>
      <c r="B33" s="40"/>
      <c r="C33" s="40"/>
      <c r="D33" s="40"/>
      <c r="E33" s="40"/>
      <c r="F33" s="3">
        <f>F16</f>
        <v>-19623.259999999995</v>
      </c>
    </row>
    <row r="34" spans="1:6" ht="18" customHeight="1">
      <c r="A34" s="41" t="s">
        <v>46</v>
      </c>
      <c r="B34" s="41"/>
      <c r="C34" s="41"/>
      <c r="D34" s="41"/>
      <c r="E34" s="41"/>
      <c r="F34" s="3">
        <f>F32+F33</f>
        <v>54500.08</v>
      </c>
    </row>
    <row r="35" ht="11.25" customHeight="1"/>
    <row r="37" spans="1:6" ht="15.75">
      <c r="A37" s="28" t="s">
        <v>16</v>
      </c>
      <c r="B37" s="28" t="s">
        <v>9</v>
      </c>
      <c r="C37" s="54" t="s">
        <v>28</v>
      </c>
      <c r="D37" s="55"/>
      <c r="E37" s="56"/>
      <c r="F37" s="28" t="s">
        <v>29</v>
      </c>
    </row>
    <row r="38" spans="1:6" ht="35.25" customHeight="1">
      <c r="A38" s="28"/>
      <c r="B38" s="43" t="s">
        <v>51</v>
      </c>
      <c r="C38" s="69" t="s">
        <v>50</v>
      </c>
      <c r="D38" s="70"/>
      <c r="E38" s="71"/>
      <c r="F38" s="36">
        <v>2148</v>
      </c>
    </row>
    <row r="39" spans="1:6" s="34" customFormat="1" ht="15.75">
      <c r="A39" s="33"/>
      <c r="B39" s="35">
        <v>42065</v>
      </c>
      <c r="C39" s="69" t="s">
        <v>43</v>
      </c>
      <c r="D39" s="70"/>
      <c r="E39" s="71"/>
      <c r="F39" s="36">
        <v>492</v>
      </c>
    </row>
    <row r="40" spans="1:6" ht="15.75">
      <c r="A40" s="4"/>
      <c r="B40" s="6"/>
      <c r="C40" s="60"/>
      <c r="D40" s="61"/>
      <c r="E40" s="62"/>
      <c r="F40" s="7"/>
    </row>
    <row r="41" spans="1:6" s="27" customFormat="1" ht="15.75">
      <c r="A41" s="51" t="s">
        <v>30</v>
      </c>
      <c r="B41" s="51"/>
      <c r="C41" s="51"/>
      <c r="D41" s="51"/>
      <c r="E41" s="51"/>
      <c r="F41" s="29">
        <f>SUM(F38:F40)</f>
        <v>2640</v>
      </c>
    </row>
  </sheetData>
  <sheetProtection selectLockedCells="1" selectUnlockedCells="1"/>
  <mergeCells count="19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9:E29"/>
    <mergeCell ref="B28:E28"/>
    <mergeCell ref="C38:E38"/>
    <mergeCell ref="C40:E40"/>
    <mergeCell ref="A41:E41"/>
    <mergeCell ref="C37:E37"/>
    <mergeCell ref="C39:E39"/>
    <mergeCell ref="B30:E3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1">
      <selection activeCell="F33" sqref="F3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5" t="s">
        <v>48</v>
      </c>
      <c r="B1" s="65"/>
      <c r="C1" s="65"/>
      <c r="D1" s="65"/>
      <c r="E1" s="65"/>
      <c r="F1" s="65"/>
      <c r="G1" s="42"/>
    </row>
    <row r="2" spans="1:8" ht="15.75">
      <c r="A2" s="65" t="s">
        <v>42</v>
      </c>
      <c r="B2" s="65"/>
      <c r="C2" s="65"/>
      <c r="D2" s="65"/>
      <c r="E2" s="65"/>
      <c r="F2" s="65"/>
      <c r="G2" s="9"/>
      <c r="H2" s="10"/>
    </row>
    <row r="3" ht="9" customHeight="1"/>
    <row r="4" spans="1:6" ht="15.75" hidden="1" outlineLevel="1">
      <c r="A4" s="12" t="s">
        <v>41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233.5</v>
      </c>
      <c r="E5" s="12" t="s">
        <v>12</v>
      </c>
      <c r="F5" s="12"/>
    </row>
    <row r="6" ht="9" customHeight="1" collapsed="1">
      <c r="I6" s="32"/>
    </row>
    <row r="7" spans="1:6" ht="15.75">
      <c r="A7" s="9" t="s">
        <v>49</v>
      </c>
      <c r="C7" s="9"/>
      <c r="D7" s="13">
        <v>37721.58</v>
      </c>
      <c r="E7" s="9" t="s">
        <v>14</v>
      </c>
      <c r="F7" s="9"/>
    </row>
    <row r="8" spans="1:6" ht="15.75">
      <c r="A8" s="9" t="s">
        <v>60</v>
      </c>
      <c r="C8" s="12"/>
      <c r="D8" s="13">
        <f>C16</f>
        <v>-20511.789999999997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4" t="s">
        <v>16</v>
      </c>
      <c r="B10" s="15" t="s">
        <v>17</v>
      </c>
      <c r="C10" s="16" t="s">
        <v>62</v>
      </c>
      <c r="D10" s="16" t="s">
        <v>0</v>
      </c>
      <c r="E10" s="16" t="s">
        <v>19</v>
      </c>
      <c r="F10" s="16" t="s">
        <v>63</v>
      </c>
    </row>
    <row r="11" spans="1:9" s="19" customFormat="1" ht="30" customHeight="1">
      <c r="A11" s="4">
        <v>1</v>
      </c>
      <c r="B11" s="17" t="s">
        <v>1</v>
      </c>
      <c r="C11" s="39">
        <v>-16699.52</v>
      </c>
      <c r="D11" s="37">
        <v>31242.48</v>
      </c>
      <c r="E11" s="37">
        <v>34350</v>
      </c>
      <c r="F11" s="37">
        <f>C11-D11+E11</f>
        <v>-13592</v>
      </c>
      <c r="G11" s="5" t="s">
        <v>34</v>
      </c>
      <c r="H11" s="5">
        <v>11.08</v>
      </c>
      <c r="I11" s="32">
        <f>H11*12*H20</f>
        <v>31046.160000000003</v>
      </c>
    </row>
    <row r="12" spans="1:9" s="19" customFormat="1" ht="15.75">
      <c r="A12" s="4">
        <v>2</v>
      </c>
      <c r="B12" s="17" t="s">
        <v>2</v>
      </c>
      <c r="C12" s="39">
        <v>-1557.62</v>
      </c>
      <c r="D12" s="37">
        <v>2914.08</v>
      </c>
      <c r="E12" s="37">
        <v>3203.94</v>
      </c>
      <c r="F12" s="37">
        <f>C12-D12+E12</f>
        <v>-1267.7599999999998</v>
      </c>
      <c r="G12" s="12" t="s">
        <v>35</v>
      </c>
      <c r="H12" s="5">
        <v>3.2</v>
      </c>
      <c r="I12" s="31">
        <f>H12*12*H20</f>
        <v>8966.400000000001</v>
      </c>
    </row>
    <row r="13" spans="1:9" s="19" customFormat="1" ht="29.25" customHeight="1">
      <c r="A13" s="4">
        <v>3</v>
      </c>
      <c r="B13" s="17" t="s">
        <v>36</v>
      </c>
      <c r="C13" s="39">
        <v>-756.05</v>
      </c>
      <c r="D13" s="37">
        <v>1429.08</v>
      </c>
      <c r="E13" s="37">
        <v>1627.73</v>
      </c>
      <c r="F13" s="37">
        <f>C13-D13+E13</f>
        <v>-557.4000000000001</v>
      </c>
      <c r="G13" s="12" t="s">
        <v>40</v>
      </c>
      <c r="H13" s="5">
        <v>0.6</v>
      </c>
      <c r="I13" s="31">
        <f>H13*12*H20</f>
        <v>1681.1999999999998</v>
      </c>
    </row>
    <row r="14" spans="1:8" s="19" customFormat="1" ht="30" customHeight="1">
      <c r="A14" s="4">
        <v>4</v>
      </c>
      <c r="B14" s="17" t="s">
        <v>37</v>
      </c>
      <c r="C14" s="39">
        <v>-389.39</v>
      </c>
      <c r="D14" s="37">
        <v>728.52</v>
      </c>
      <c r="E14" s="37">
        <v>800.97</v>
      </c>
      <c r="F14" s="37">
        <f>C14-D14+E14</f>
        <v>-316.9399999999998</v>
      </c>
      <c r="G14" s="18"/>
      <c r="H14" s="18"/>
    </row>
    <row r="15" spans="1:8" s="19" customFormat="1" ht="30" customHeight="1">
      <c r="A15" s="4">
        <v>5</v>
      </c>
      <c r="B15" s="17" t="s">
        <v>38</v>
      </c>
      <c r="C15" s="39">
        <v>-1109.21</v>
      </c>
      <c r="D15" s="37">
        <v>1514.61</v>
      </c>
      <c r="E15" s="37">
        <v>1716.96</v>
      </c>
      <c r="F15" s="37">
        <f>C15-D15+E15</f>
        <v>-906.8599999999997</v>
      </c>
      <c r="G15" s="18"/>
      <c r="H15" s="18"/>
    </row>
    <row r="16" spans="1:6" ht="19.5" customHeight="1">
      <c r="A16" s="4"/>
      <c r="B16" s="17" t="s">
        <v>3</v>
      </c>
      <c r="C16" s="38">
        <f>SUM(C11:C15)</f>
        <v>-20511.789999999997</v>
      </c>
      <c r="D16" s="38">
        <f>SUM(D11:D15)</f>
        <v>37828.77</v>
      </c>
      <c r="E16" s="38">
        <f>SUM(E11:E15)</f>
        <v>41699.600000000006</v>
      </c>
      <c r="F16" s="38">
        <f>SUM(F11:F15)</f>
        <v>-16640.96</v>
      </c>
    </row>
    <row r="17" ht="11.25" customHeight="1"/>
    <row r="18" spans="1:6" ht="15.75">
      <c r="A18" s="65" t="s">
        <v>20</v>
      </c>
      <c r="B18" s="65"/>
      <c r="C18" s="65"/>
      <c r="D18" s="65"/>
      <c r="E18" s="65"/>
      <c r="F18" s="65"/>
    </row>
    <row r="19" spans="1:8" ht="15.75">
      <c r="A19" s="42"/>
      <c r="B19" s="42"/>
      <c r="C19" s="42"/>
      <c r="D19" s="42"/>
      <c r="E19" s="42"/>
      <c r="F19" s="42"/>
      <c r="H19" s="5" t="s">
        <v>21</v>
      </c>
    </row>
    <row r="20" spans="1:8" ht="33" customHeight="1">
      <c r="A20" s="16" t="s">
        <v>33</v>
      </c>
      <c r="B20" s="66" t="s">
        <v>4</v>
      </c>
      <c r="C20" s="66"/>
      <c r="D20" s="66"/>
      <c r="E20" s="66"/>
      <c r="F20" s="20" t="s">
        <v>10</v>
      </c>
      <c r="G20" s="21"/>
      <c r="H20" s="5">
        <f>D5</f>
        <v>233.5</v>
      </c>
    </row>
    <row r="21" spans="1:10" ht="18" customHeight="1">
      <c r="A21" s="22">
        <v>1</v>
      </c>
      <c r="B21" s="67" t="s">
        <v>5</v>
      </c>
      <c r="C21" s="67"/>
      <c r="D21" s="67"/>
      <c r="E21" s="67"/>
      <c r="F21" s="1">
        <f>I12</f>
        <v>8966.400000000001</v>
      </c>
      <c r="G21" s="23"/>
      <c r="H21" s="5" t="s">
        <v>22</v>
      </c>
      <c r="I21" s="5" t="s">
        <v>23</v>
      </c>
      <c r="J21" s="5" t="s">
        <v>24</v>
      </c>
    </row>
    <row r="22" spans="1:7" ht="18" customHeight="1">
      <c r="A22" s="24">
        <v>2</v>
      </c>
      <c r="B22" s="63" t="s">
        <v>37</v>
      </c>
      <c r="C22" s="63"/>
      <c r="D22" s="63"/>
      <c r="E22" s="63"/>
      <c r="F22" s="2">
        <f>D14</f>
        <v>728.52</v>
      </c>
      <c r="G22" s="23"/>
    </row>
    <row r="23" spans="1:7" ht="18" customHeight="1">
      <c r="A23" s="24">
        <v>3</v>
      </c>
      <c r="B23" s="63" t="s">
        <v>44</v>
      </c>
      <c r="C23" s="63"/>
      <c r="D23" s="63"/>
      <c r="E23" s="63"/>
      <c r="F23" s="2">
        <f>I13</f>
        <v>1681.1999999999998</v>
      </c>
      <c r="G23" s="23"/>
    </row>
    <row r="24" spans="1:7" ht="18" customHeight="1">
      <c r="A24" s="24">
        <v>4</v>
      </c>
      <c r="B24" s="63" t="s">
        <v>6</v>
      </c>
      <c r="C24" s="63"/>
      <c r="D24" s="63"/>
      <c r="E24" s="63"/>
      <c r="F24" s="2">
        <f>F25+F26+F27</f>
        <v>2148</v>
      </c>
      <c r="G24" s="23"/>
    </row>
    <row r="25" spans="1:7" ht="16.5" customHeight="1">
      <c r="A25" s="24" t="s">
        <v>7</v>
      </c>
      <c r="B25" s="63" t="s">
        <v>25</v>
      </c>
      <c r="C25" s="63"/>
      <c r="D25" s="63"/>
      <c r="E25" s="63"/>
      <c r="F25" s="3">
        <v>0</v>
      </c>
      <c r="G25" s="12"/>
    </row>
    <row r="26" spans="1:7" ht="16.5" customHeight="1">
      <c r="A26" s="24" t="s">
        <v>7</v>
      </c>
      <c r="B26" s="63" t="s">
        <v>26</v>
      </c>
      <c r="C26" s="63"/>
      <c r="D26" s="63"/>
      <c r="E26" s="63"/>
      <c r="F26" s="3">
        <f>F38</f>
        <v>2148</v>
      </c>
      <c r="G26" s="12"/>
    </row>
    <row r="27" spans="1:7" ht="16.5" customHeight="1">
      <c r="A27" s="24" t="s">
        <v>7</v>
      </c>
      <c r="B27" s="63" t="s">
        <v>27</v>
      </c>
      <c r="C27" s="63"/>
      <c r="D27" s="63"/>
      <c r="E27" s="63"/>
      <c r="F27" s="3">
        <v>0</v>
      </c>
      <c r="G27" s="12"/>
    </row>
    <row r="28" spans="1:7" ht="17.25" customHeight="1">
      <c r="A28" s="24">
        <v>5</v>
      </c>
      <c r="B28" s="52" t="s">
        <v>38</v>
      </c>
      <c r="C28" s="52"/>
      <c r="D28" s="52"/>
      <c r="E28" s="52"/>
      <c r="F28" s="3">
        <f>D15</f>
        <v>1514.61</v>
      </c>
      <c r="G28" s="12"/>
    </row>
    <row r="29" spans="1:7" ht="17.25" customHeight="1">
      <c r="A29" s="24">
        <v>6</v>
      </c>
      <c r="B29" s="52" t="s">
        <v>39</v>
      </c>
      <c r="C29" s="52"/>
      <c r="D29" s="52"/>
      <c r="E29" s="52"/>
      <c r="F29" s="3">
        <f>D12+D13</f>
        <v>4343.16</v>
      </c>
      <c r="G29" s="12"/>
    </row>
    <row r="30" spans="1:7" s="27" customFormat="1" ht="21" customHeight="1">
      <c r="A30" s="25"/>
      <c r="B30" s="53" t="s">
        <v>8</v>
      </c>
      <c r="C30" s="53"/>
      <c r="D30" s="53"/>
      <c r="E30" s="53"/>
      <c r="F30" s="26">
        <f>F21+F22+F23+F24+F29+F28</f>
        <v>19381.890000000003</v>
      </c>
      <c r="G30" s="9"/>
    </row>
    <row r="32" spans="1:6" ht="18" customHeight="1">
      <c r="A32" s="40" t="s">
        <v>61</v>
      </c>
      <c r="B32" s="40"/>
      <c r="C32" s="40"/>
      <c r="D32" s="40"/>
      <c r="E32" s="40"/>
      <c r="F32" s="3">
        <f>D7+D16-F30</f>
        <v>56168.46000000001</v>
      </c>
    </row>
    <row r="33" spans="1:6" ht="20.25" customHeight="1">
      <c r="A33" s="40" t="s">
        <v>64</v>
      </c>
      <c r="B33" s="40"/>
      <c r="C33" s="40"/>
      <c r="D33" s="40"/>
      <c r="E33" s="40"/>
      <c r="F33" s="3">
        <f>F16</f>
        <v>-16640.96</v>
      </c>
    </row>
    <row r="34" spans="1:6" ht="18" customHeight="1">
      <c r="A34" s="41" t="s">
        <v>46</v>
      </c>
      <c r="B34" s="41"/>
      <c r="C34" s="41"/>
      <c r="D34" s="41"/>
      <c r="E34" s="41"/>
      <c r="F34" s="3">
        <f>F32+F33</f>
        <v>39527.50000000001</v>
      </c>
    </row>
    <row r="35" ht="11.25" customHeight="1"/>
    <row r="37" spans="1:6" ht="15.75">
      <c r="A37" s="28" t="s">
        <v>16</v>
      </c>
      <c r="B37" s="28" t="s">
        <v>9</v>
      </c>
      <c r="C37" s="54" t="s">
        <v>28</v>
      </c>
      <c r="D37" s="55"/>
      <c r="E37" s="56"/>
      <c r="F37" s="28" t="s">
        <v>29</v>
      </c>
    </row>
    <row r="38" spans="1:6" ht="32.25" customHeight="1">
      <c r="A38" s="44"/>
      <c r="B38" s="43" t="s">
        <v>51</v>
      </c>
      <c r="C38" s="72" t="s">
        <v>50</v>
      </c>
      <c r="D38" s="73"/>
      <c r="E38" s="74"/>
      <c r="F38" s="45">
        <f>179*12</f>
        <v>2148</v>
      </c>
    </row>
    <row r="39" spans="1:6" ht="15.75">
      <c r="A39" s="4"/>
      <c r="B39" s="6"/>
      <c r="C39" s="60"/>
      <c r="D39" s="61"/>
      <c r="E39" s="62"/>
      <c r="F39" s="7"/>
    </row>
    <row r="40" spans="1:6" s="27" customFormat="1" ht="15.75">
      <c r="A40" s="51" t="s">
        <v>30</v>
      </c>
      <c r="B40" s="51"/>
      <c r="C40" s="51"/>
      <c r="D40" s="51"/>
      <c r="E40" s="51"/>
      <c r="F40" s="29">
        <f>SUM(F38:F39)</f>
        <v>2148</v>
      </c>
    </row>
  </sheetData>
  <sheetProtection/>
  <mergeCells count="18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38:E38"/>
    <mergeCell ref="C39:E39"/>
    <mergeCell ref="A40:E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2017-09-27T12:21:58Z</cp:lastPrinted>
  <dcterms:created xsi:type="dcterms:W3CDTF">2015-10-12T10:40:12Z</dcterms:created>
  <dcterms:modified xsi:type="dcterms:W3CDTF">2018-03-21T09:43:27Z</dcterms:modified>
  <cp:category/>
  <cp:version/>
  <cp:contentType/>
  <cp:contentStatus/>
</cp:coreProperties>
</file>