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'2015'!$A$1:$F$35</definedName>
    <definedName name="_xlnm.Print_Area" localSheetId="2">'2015 (2)'!$A$1:$F$35</definedName>
  </definedNames>
  <calcPr fullCalcOnLoad="1" refMode="R1C1"/>
</workbook>
</file>

<file path=xl/sharedStrings.xml><?xml version="1.0" encoding="utf-8"?>
<sst xmlns="http://schemas.openxmlformats.org/spreadsheetml/2006/main" count="291" uniqueCount="83">
  <si>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</si>
  <si>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</si>
  <si>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</si>
  <si>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</si>
  <si>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</si>
  <si>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</si>
  <si>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</si>
  <si>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</si>
  <si>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</si>
  <si>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</si>
  <si>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</si>
  <si>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</si>
  <si>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</si>
  <si>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</si>
  <si>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</si>
  <si>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</si>
  <si>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</si>
  <si>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</si>
  <si>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</si>
  <si>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</si>
  <si>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</si>
  <si>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</si>
  <si>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</si>
  <si>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</si>
  <si>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</si>
  <si>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</si>
  <si>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</si>
  <si>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</si>
  <si>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</si>
  <si>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</si>
  <si>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</si>
  <si>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</si>
  <si>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</si>
  <si>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</si>
  <si>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</si>
  <si>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</si>
  <si>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</si>
  <si>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Обслуживание ВГО</t>
  </si>
  <si>
    <t>Электроэнергия МОП</t>
  </si>
  <si>
    <t>Вывоз и складирование ТБО</t>
  </si>
  <si>
    <t>двор</t>
  </si>
  <si>
    <t>В управлении ООО «УК Старый Город» -   года</t>
  </si>
  <si>
    <t>Ул. Потемкина, д. 19</t>
  </si>
  <si>
    <t>частичный ремонт кровли, обрезка деревьев, автовышка</t>
  </si>
  <si>
    <t>арс</t>
  </si>
  <si>
    <t>Вывоз КГМ</t>
  </si>
  <si>
    <t>Услуги аварийной службы</t>
  </si>
  <si>
    <t>Задолженность населения на 31.12.2015 г.</t>
  </si>
  <si>
    <t>Справочно: финансовый результат с учетом задолженности</t>
  </si>
  <si>
    <t>август</t>
  </si>
  <si>
    <t>Сальдо на 31.12.2015 г.</t>
  </si>
  <si>
    <t>Остаток на 01.01.2015г</t>
  </si>
  <si>
    <t>Персонифицированный учет МКД  за  2014 г.</t>
  </si>
  <si>
    <t>Остаток на 01.01.2014г</t>
  </si>
  <si>
    <t>Задолженность на 01.01.2014 г.</t>
  </si>
  <si>
    <t>Задолженность на 01.01.2014</t>
  </si>
  <si>
    <t>Задолженность на 31.12.2014г</t>
  </si>
  <si>
    <t>Сальдо на 31.12.2014 г.</t>
  </si>
  <si>
    <t>Задолженность населения на 31.12.2014 г.</t>
  </si>
  <si>
    <t>29,05,2014</t>
  </si>
  <si>
    <t>осмотр эл. сетей</t>
  </si>
  <si>
    <t>Персонифицированный учет МКД  за  2016 г.</t>
  </si>
  <si>
    <t>Остаток на 01.01.2016г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</si>
  <si>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</si>
  <si>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</si>
  <si>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</si>
  <si>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</si>
  <si>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</si>
  <si>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</si>
  <si>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>Остаток на 01.01.2017г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</si>
  <si>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</si>
  <si>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</si>
  <si>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</si>
  <si>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</si>
  <si>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</si>
  <si>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Хол.вода на соид</t>
  </si>
  <si>
    <t>Водоотведение на соид</t>
  </si>
  <si>
    <t>Электроэнергия на соид</t>
  </si>
  <si>
    <t>кгм</t>
  </si>
  <si>
    <t>покос не входит</t>
  </si>
  <si>
    <t>Обследование электрических сетей. Ремонт силового предохранительного шкафа, светильников. Смена ламп накаливания, патронов, выключателей.</t>
  </si>
  <si>
    <t>Обследование электрических сетей</t>
  </si>
  <si>
    <t>Аварийные работы. Нет света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</si>
</sst>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1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/>
    </xf>
    <xf numFmtId="14" fontId="2" fillId="13" borderId="13" xfId="0" applyNumberFormat="1" applyFont="1" applyFill="1" applyBorder="1" applyAlignment="1">
      <alignment horizontal="center" vertical="center"/>
    </xf>
    <xf numFmtId="4" fontId="2" fillId="13" borderId="13" xfId="0" applyNumberFormat="1" applyFont="1" applyFill="1" applyBorder="1" applyAlignment="1">
      <alignment horizontal="center" vertical="center"/>
    </xf>
    <xf numFmtId="0" fontId="1" fillId="13" borderId="0" xfId="0" applyFont="1" applyFill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 wrapText="1"/>
    </xf>
    <xf numFmtId="2" fontId="42" fillId="33" borderId="0" xfId="0" applyNumberFormat="1" applyFont="1" applyFill="1" applyAlignment="1">
      <alignment/>
    </xf>
    <xf numFmtId="0" fontId="43" fillId="33" borderId="13" xfId="0" applyFont="1" applyFill="1" applyBorder="1" applyAlignment="1">
      <alignment horizontal="center" vertical="center"/>
    </xf>
    <xf numFmtId="14" fontId="43" fillId="33" borderId="13" xfId="0" applyNumberFormat="1" applyFont="1" applyFill="1" applyBorder="1" applyAlignment="1">
      <alignment horizontal="center" vertical="center"/>
    </xf>
    <xf numFmtId="0" fontId="43" fillId="35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43" fillId="36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43" fillId="33" borderId="17" xfId="0" applyFont="1" applyFill="1" applyBorder="1" applyAlignment="1">
      <alignment horizontal="left" vertical="center"/>
    </xf>
    <xf numFmtId="0" fontId="43" fillId="33" borderId="18" xfId="0" applyFont="1" applyFill="1" applyBorder="1" applyAlignment="1">
      <alignment horizontal="left" vertical="center"/>
    </xf>
    <xf numFmtId="0" fontId="43" fillId="33" borderId="19" xfId="0" applyFont="1" applyFill="1" applyBorder="1" applyAlignment="1">
      <alignment horizontal="left" vertical="center"/>
    </xf>
    <xf numFmtId="0" fontId="43" fillId="33" borderId="17" xfId="0" applyFont="1" applyFill="1" applyBorder="1" applyAlignment="1">
      <alignment horizontal="left" vertical="center" wrapText="1"/>
    </xf>
    <xf numFmtId="0" fontId="43" fillId="33" borderId="18" xfId="0" applyFont="1" applyFill="1" applyBorder="1" applyAlignment="1">
      <alignment horizontal="left" vertical="center" wrapText="1"/>
    </xf>
    <xf numFmtId="0" fontId="43" fillId="33" borderId="19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13" borderId="17" xfId="0" applyFont="1" applyFill="1" applyBorder="1" applyAlignment="1">
      <alignment horizontal="left" vertical="center" wrapText="1"/>
    </xf>
    <xf numFmtId="0" fontId="2" fillId="13" borderId="18" xfId="0" applyFont="1" applyFill="1" applyBorder="1" applyAlignment="1">
      <alignment horizontal="left" vertical="center" wrapText="1"/>
    </xf>
    <xf numFmtId="0" fontId="2" fillId="13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8">
      <selection activeCell="A35" sqref="A35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3" t="s">
        <v>68</v>
      </c>
      <c r="B1" s="73"/>
      <c r="C1" s="73"/>
      <c r="D1" s="73"/>
      <c r="E1" s="73"/>
      <c r="F1" s="73"/>
      <c r="G1" s="44"/>
    </row>
    <row r="2" spans="1:8" ht="15.75">
      <c r="A2" s="73" t="s">
        <v>42</v>
      </c>
      <c r="B2" s="73"/>
      <c r="C2" s="73"/>
      <c r="D2" s="73"/>
      <c r="E2" s="73"/>
      <c r="F2" s="73"/>
      <c r="G2" s="9"/>
      <c r="H2" s="10"/>
    </row>
    <row r="3" ht="4.5" customHeight="1"/>
    <row r="4" spans="1:6" ht="15.75" hidden="1" outlineLevel="1">
      <c r="A4" s="12" t="s">
        <v>41</v>
      </c>
      <c r="C4" s="12"/>
      <c r="D4" s="12"/>
      <c r="E4" s="12"/>
      <c r="F4" s="12"/>
    </row>
    <row r="5" spans="1:6" ht="1.5" customHeight="1" hidden="1" outlineLevel="1">
      <c r="A5" s="12" t="s">
        <v>11</v>
      </c>
      <c r="C5" s="12"/>
      <c r="D5" s="12">
        <v>352</v>
      </c>
      <c r="E5" s="12" t="s">
        <v>12</v>
      </c>
      <c r="F5" s="12"/>
    </row>
    <row r="6" spans="1:9" ht="28.5" customHeight="1" collapsed="1">
      <c r="A6" s="9" t="s">
        <v>69</v>
      </c>
      <c r="C6" s="12"/>
      <c r="D6" s="31">
        <f>'2016'!F32</f>
        <v>89853.59999999996</v>
      </c>
      <c r="E6" s="5" t="s">
        <v>14</v>
      </c>
      <c r="I6" s="32"/>
    </row>
    <row r="7" spans="1:6" ht="15.75">
      <c r="A7" s="9" t="s">
        <v>70</v>
      </c>
      <c r="C7" s="12"/>
      <c r="D7" s="13">
        <f>C18</f>
        <v>-66204.67</v>
      </c>
      <c r="E7" s="12" t="s">
        <v>14</v>
      </c>
      <c r="F7" s="12"/>
    </row>
    <row r="8" spans="2:6" ht="15.75">
      <c r="B8" s="12"/>
      <c r="C8" s="12"/>
      <c r="D8" s="12"/>
      <c r="E8" s="12"/>
      <c r="F8" s="14" t="s">
        <v>15</v>
      </c>
    </row>
    <row r="9" spans="1:6" s="11" customFormat="1" ht="28.5" customHeight="1">
      <c r="A9" s="4" t="s">
        <v>16</v>
      </c>
      <c r="B9" s="15" t="s">
        <v>17</v>
      </c>
      <c r="C9" s="16" t="s">
        <v>71</v>
      </c>
      <c r="D9" s="16" t="s">
        <v>0</v>
      </c>
      <c r="E9" s="16" t="s">
        <v>19</v>
      </c>
      <c r="F9" s="16" t="s">
        <v>72</v>
      </c>
    </row>
    <row r="10" spans="1:9" s="19" customFormat="1" ht="30" customHeight="1">
      <c r="A10" s="4">
        <v>1</v>
      </c>
      <c r="B10" s="17" t="s">
        <v>1</v>
      </c>
      <c r="C10" s="35">
        <v>-52977.299999999996</v>
      </c>
      <c r="D10" s="33">
        <v>49758.72</v>
      </c>
      <c r="E10" s="33">
        <v>39474.28</v>
      </c>
      <c r="F10" s="33">
        <f aca="true" t="shared" si="0" ref="F10:F17">C10-D10+E10</f>
        <v>-63261.73999999999</v>
      </c>
      <c r="G10" s="5" t="s">
        <v>34</v>
      </c>
      <c r="H10" s="5">
        <v>11.71</v>
      </c>
      <c r="I10" s="32">
        <f>H10*12*H22</f>
        <v>49463.04</v>
      </c>
    </row>
    <row r="11" spans="1:9" s="19" customFormat="1" ht="15.75">
      <c r="A11" s="4">
        <v>2</v>
      </c>
      <c r="B11" s="17" t="s">
        <v>2</v>
      </c>
      <c r="C11" s="35">
        <v>-4677.23</v>
      </c>
      <c r="D11" s="33">
        <v>4392.96</v>
      </c>
      <c r="E11" s="33">
        <v>3052.39</v>
      </c>
      <c r="F11" s="33">
        <f t="shared" si="0"/>
        <v>-6017.799999999999</v>
      </c>
      <c r="G11" s="12" t="s">
        <v>35</v>
      </c>
      <c r="H11" s="5">
        <v>3.2</v>
      </c>
      <c r="I11" s="31">
        <f>H11*12*H22</f>
        <v>13516.800000000003</v>
      </c>
    </row>
    <row r="12" spans="1:9" s="19" customFormat="1" ht="29.25" customHeight="1">
      <c r="A12" s="4">
        <v>3</v>
      </c>
      <c r="B12" s="17" t="s">
        <v>36</v>
      </c>
      <c r="C12" s="35">
        <v>-2164.82</v>
      </c>
      <c r="D12" s="33">
        <v>2154.36</v>
      </c>
      <c r="E12" s="33">
        <v>1496.92</v>
      </c>
      <c r="F12" s="33">
        <f t="shared" si="0"/>
        <v>-2822.26</v>
      </c>
      <c r="G12" s="12" t="s">
        <v>78</v>
      </c>
      <c r="H12" s="5">
        <v>0.6</v>
      </c>
      <c r="I12" s="31">
        <f>H12*12*H22</f>
        <v>2534.3999999999996</v>
      </c>
    </row>
    <row r="13" spans="1:8" s="19" customFormat="1" ht="30" customHeight="1">
      <c r="A13" s="4">
        <v>4</v>
      </c>
      <c r="B13" s="17" t="s">
        <v>37</v>
      </c>
      <c r="C13" s="35">
        <v>-1169.1300000000006</v>
      </c>
      <c r="D13" s="33">
        <v>1573.47</v>
      </c>
      <c r="E13" s="33">
        <v>920.17</v>
      </c>
      <c r="F13" s="33">
        <f t="shared" si="0"/>
        <v>-1822.4300000000003</v>
      </c>
      <c r="G13" s="18"/>
      <c r="H13" s="18"/>
    </row>
    <row r="14" spans="1:8" s="19" customFormat="1" ht="30" customHeight="1">
      <c r="A14" s="4">
        <v>5</v>
      </c>
      <c r="B14" s="17" t="s">
        <v>38</v>
      </c>
      <c r="C14" s="35">
        <v>-5216.189999999999</v>
      </c>
      <c r="D14" s="33">
        <v>265.28</v>
      </c>
      <c r="E14" s="33">
        <v>546.93</v>
      </c>
      <c r="F14" s="33">
        <f t="shared" si="0"/>
        <v>-4934.539999999998</v>
      </c>
      <c r="G14" s="54" t="s">
        <v>79</v>
      </c>
      <c r="H14" s="18"/>
    </row>
    <row r="15" spans="1:8" s="19" customFormat="1" ht="30" customHeight="1">
      <c r="A15" s="4">
        <v>6</v>
      </c>
      <c r="B15" s="17" t="s">
        <v>75</v>
      </c>
      <c r="C15" s="53">
        <v>0</v>
      </c>
      <c r="D15" s="34">
        <f>298.62+298.62</f>
        <v>597.24</v>
      </c>
      <c r="E15" s="34">
        <v>291.98</v>
      </c>
      <c r="F15" s="33">
        <f t="shared" si="0"/>
        <v>-305.26</v>
      </c>
      <c r="G15" s="18"/>
      <c r="H15" s="18"/>
    </row>
    <row r="16" spans="1:8" s="19" customFormat="1" ht="30" customHeight="1">
      <c r="A16" s="4">
        <v>7</v>
      </c>
      <c r="B16" s="17" t="s">
        <v>76</v>
      </c>
      <c r="C16" s="53">
        <v>0</v>
      </c>
      <c r="D16" s="34">
        <f>241.08+80.36</f>
        <v>321.44</v>
      </c>
      <c r="E16" s="34">
        <v>156.08</v>
      </c>
      <c r="F16" s="33">
        <f t="shared" si="0"/>
        <v>-165.35999999999999</v>
      </c>
      <c r="G16" s="18"/>
      <c r="H16" s="18"/>
    </row>
    <row r="17" spans="1:8" s="19" customFormat="1" ht="30" customHeight="1">
      <c r="A17" s="4">
        <v>8</v>
      </c>
      <c r="B17" s="17" t="s">
        <v>77</v>
      </c>
      <c r="C17" s="53">
        <v>0</v>
      </c>
      <c r="D17" s="34">
        <f>1861.8+1488.3</f>
        <v>3350.1</v>
      </c>
      <c r="E17" s="34">
        <v>1619.83</v>
      </c>
      <c r="F17" s="33">
        <f t="shared" si="0"/>
        <v>-1730.27</v>
      </c>
      <c r="G17" s="18"/>
      <c r="H17" s="18"/>
    </row>
    <row r="18" spans="1:6" ht="19.5" customHeight="1">
      <c r="A18" s="4"/>
      <c r="B18" s="17" t="s">
        <v>3</v>
      </c>
      <c r="C18" s="34">
        <f>SUM(C10:C17)</f>
        <v>-66204.67</v>
      </c>
      <c r="D18" s="34">
        <f>SUM(D10:D17)</f>
        <v>62413.57</v>
      </c>
      <c r="E18" s="34">
        <f>SUM(E10:E17)</f>
        <v>47558.58</v>
      </c>
      <c r="F18" s="34">
        <f>SUM(F10:F17)</f>
        <v>-81059.65999999997</v>
      </c>
    </row>
    <row r="19" ht="11.25" customHeight="1"/>
    <row r="20" spans="1:6" ht="15.75">
      <c r="A20" s="73" t="s">
        <v>20</v>
      </c>
      <c r="B20" s="73"/>
      <c r="C20" s="73"/>
      <c r="D20" s="73"/>
      <c r="E20" s="73"/>
      <c r="F20" s="73"/>
    </row>
    <row r="21" spans="1:8" ht="8.25" customHeight="1">
      <c r="A21" s="44"/>
      <c r="B21" s="44"/>
      <c r="C21" s="44"/>
      <c r="D21" s="44"/>
      <c r="E21" s="44"/>
      <c r="F21" s="44"/>
      <c r="H21" s="5" t="s">
        <v>21</v>
      </c>
    </row>
    <row r="22" spans="1:8" ht="33" customHeight="1">
      <c r="A22" s="16" t="s">
        <v>33</v>
      </c>
      <c r="B22" s="74" t="s">
        <v>4</v>
      </c>
      <c r="C22" s="74"/>
      <c r="D22" s="74"/>
      <c r="E22" s="74"/>
      <c r="F22" s="20" t="s">
        <v>10</v>
      </c>
      <c r="G22" s="21"/>
      <c r="H22" s="5">
        <f>D5</f>
        <v>352</v>
      </c>
    </row>
    <row r="23" spans="1:10" ht="18" customHeight="1">
      <c r="A23" s="22">
        <v>1</v>
      </c>
      <c r="B23" s="75" t="s">
        <v>5</v>
      </c>
      <c r="C23" s="75"/>
      <c r="D23" s="75"/>
      <c r="E23" s="76"/>
      <c r="F23" s="49">
        <f>I11</f>
        <v>13516.800000000003</v>
      </c>
      <c r="G23" s="12"/>
      <c r="H23" s="5" t="s">
        <v>22</v>
      </c>
      <c r="I23" s="5" t="s">
        <v>23</v>
      </c>
      <c r="J23" s="5" t="s">
        <v>24</v>
      </c>
    </row>
    <row r="24" spans="1:7" ht="18" customHeight="1">
      <c r="A24" s="24">
        <v>2</v>
      </c>
      <c r="B24" s="77" t="s">
        <v>37</v>
      </c>
      <c r="C24" s="77"/>
      <c r="D24" s="77"/>
      <c r="E24" s="78"/>
      <c r="F24" s="49">
        <f>D13</f>
        <v>1573.47</v>
      </c>
      <c r="G24" s="12"/>
    </row>
    <row r="25" spans="1:7" ht="18" customHeight="1">
      <c r="A25" s="24">
        <v>3</v>
      </c>
      <c r="B25" s="77" t="s">
        <v>45</v>
      </c>
      <c r="C25" s="77"/>
      <c r="D25" s="77"/>
      <c r="E25" s="78"/>
      <c r="F25" s="49">
        <f>I12</f>
        <v>2534.3999999999996</v>
      </c>
      <c r="G25" s="12"/>
    </row>
    <row r="26" spans="1:7" ht="18" customHeight="1">
      <c r="A26" s="24">
        <v>4</v>
      </c>
      <c r="B26" s="77" t="s">
        <v>6</v>
      </c>
      <c r="C26" s="77"/>
      <c r="D26" s="77"/>
      <c r="E26" s="78"/>
      <c r="F26" s="49">
        <f>F27+F28+F29</f>
        <v>3957</v>
      </c>
      <c r="G26" s="12"/>
    </row>
    <row r="27" spans="1:7" ht="16.5" customHeight="1">
      <c r="A27" s="24" t="s">
        <v>7</v>
      </c>
      <c r="B27" s="77" t="s">
        <v>25</v>
      </c>
      <c r="C27" s="77"/>
      <c r="D27" s="77"/>
      <c r="E27" s="78"/>
      <c r="F27" s="49">
        <v>0</v>
      </c>
      <c r="G27" s="12"/>
    </row>
    <row r="28" spans="1:7" ht="16.5" customHeight="1">
      <c r="A28" s="24" t="s">
        <v>7</v>
      </c>
      <c r="B28" s="77" t="s">
        <v>26</v>
      </c>
      <c r="C28" s="77"/>
      <c r="D28" s="77"/>
      <c r="E28" s="78"/>
      <c r="F28" s="49">
        <f>F44+F45</f>
        <v>3957</v>
      </c>
      <c r="G28" s="12"/>
    </row>
    <row r="29" spans="1:7" ht="16.5" customHeight="1">
      <c r="A29" s="24" t="s">
        <v>7</v>
      </c>
      <c r="B29" s="77" t="s">
        <v>27</v>
      </c>
      <c r="C29" s="77"/>
      <c r="D29" s="77"/>
      <c r="E29" s="77"/>
      <c r="F29" s="48">
        <v>0</v>
      </c>
      <c r="G29" s="12"/>
    </row>
    <row r="30" spans="1:7" ht="17.25" customHeight="1">
      <c r="A30" s="24">
        <v>5</v>
      </c>
      <c r="B30" s="79" t="s">
        <v>46</v>
      </c>
      <c r="C30" s="79"/>
      <c r="D30" s="79"/>
      <c r="E30" s="79"/>
      <c r="F30" s="3">
        <f>F46</f>
        <v>966</v>
      </c>
      <c r="G30" s="12"/>
    </row>
    <row r="31" spans="1:7" ht="17.25" customHeight="1">
      <c r="A31" s="24">
        <v>6</v>
      </c>
      <c r="B31" s="79" t="s">
        <v>38</v>
      </c>
      <c r="C31" s="79"/>
      <c r="D31" s="79"/>
      <c r="E31" s="79"/>
      <c r="F31" s="3">
        <f>D14</f>
        <v>265.28</v>
      </c>
      <c r="G31" s="12"/>
    </row>
    <row r="32" spans="1:7" ht="17.25" customHeight="1">
      <c r="A32" s="24">
        <v>7</v>
      </c>
      <c r="B32" s="79" t="s">
        <v>39</v>
      </c>
      <c r="C32" s="79"/>
      <c r="D32" s="79"/>
      <c r="E32" s="79"/>
      <c r="F32" s="3">
        <f>D11+D12</f>
        <v>6547.32</v>
      </c>
      <c r="G32" s="12"/>
    </row>
    <row r="33" spans="1:7" ht="17.25" customHeight="1">
      <c r="A33" s="24">
        <v>8</v>
      </c>
      <c r="B33" s="79" t="s">
        <v>75</v>
      </c>
      <c r="C33" s="79"/>
      <c r="D33" s="79"/>
      <c r="E33" s="79"/>
      <c r="F33" s="3">
        <f>D15</f>
        <v>597.24</v>
      </c>
      <c r="G33" s="12"/>
    </row>
    <row r="34" spans="1:7" ht="17.25" customHeight="1">
      <c r="A34" s="24">
        <v>9</v>
      </c>
      <c r="B34" s="79" t="s">
        <v>76</v>
      </c>
      <c r="C34" s="79"/>
      <c r="D34" s="79"/>
      <c r="E34" s="79"/>
      <c r="F34" s="3">
        <f>D16</f>
        <v>321.44</v>
      </c>
      <c r="G34" s="12"/>
    </row>
    <row r="35" spans="1:7" ht="17.25" customHeight="1">
      <c r="A35" s="24">
        <v>10</v>
      </c>
      <c r="B35" s="79" t="s">
        <v>77</v>
      </c>
      <c r="C35" s="79"/>
      <c r="D35" s="79"/>
      <c r="E35" s="79"/>
      <c r="F35" s="3">
        <f>D17</f>
        <v>3350.1</v>
      </c>
      <c r="G35" s="12"/>
    </row>
    <row r="36" spans="1:7" s="27" customFormat="1" ht="21" customHeight="1">
      <c r="A36" s="25"/>
      <c r="B36" s="80" t="s">
        <v>8</v>
      </c>
      <c r="C36" s="80"/>
      <c r="D36" s="80"/>
      <c r="E36" s="80"/>
      <c r="F36" s="26">
        <f>F23+F24+F25+F26+F32+F31+F30+F33+F34+F35</f>
        <v>33629.05</v>
      </c>
      <c r="G36" s="9"/>
    </row>
    <row r="38" spans="1:6" ht="18" customHeight="1">
      <c r="A38" s="40" t="s">
        <v>73</v>
      </c>
      <c r="B38" s="40"/>
      <c r="C38" s="40"/>
      <c r="D38" s="40"/>
      <c r="E38" s="40"/>
      <c r="F38" s="3">
        <f>D6+D18-F36</f>
        <v>118638.11999999995</v>
      </c>
    </row>
    <row r="39" spans="1:6" ht="20.25" customHeight="1">
      <c r="A39" s="40" t="s">
        <v>74</v>
      </c>
      <c r="B39" s="40"/>
      <c r="C39" s="40"/>
      <c r="D39" s="40"/>
      <c r="E39" s="40"/>
      <c r="F39" s="3">
        <f>F18</f>
        <v>-81059.65999999997</v>
      </c>
    </row>
    <row r="40" spans="1:6" ht="18" customHeight="1">
      <c r="A40" s="41" t="s">
        <v>48</v>
      </c>
      <c r="B40" s="41"/>
      <c r="C40" s="41"/>
      <c r="D40" s="41"/>
      <c r="E40" s="41"/>
      <c r="F40" s="3">
        <f>F38+F39</f>
        <v>37578.45999999998</v>
      </c>
    </row>
    <row r="41" ht="11.25" customHeight="1"/>
    <row r="43" spans="1:6" ht="15.75">
      <c r="A43" s="28" t="s">
        <v>16</v>
      </c>
      <c r="B43" s="28" t="s">
        <v>9</v>
      </c>
      <c r="C43" s="81" t="s">
        <v>28</v>
      </c>
      <c r="D43" s="82"/>
      <c r="E43" s="83"/>
      <c r="F43" s="28" t="s">
        <v>29</v>
      </c>
    </row>
    <row r="44" spans="1:6" ht="16.5" customHeight="1">
      <c r="A44" s="55"/>
      <c r="B44" s="56">
        <v>42844</v>
      </c>
      <c r="C44" s="66" t="s">
        <v>80</v>
      </c>
      <c r="D44" s="67"/>
      <c r="E44" s="68"/>
      <c r="F44" s="57">
        <v>3532</v>
      </c>
    </row>
    <row r="45" spans="1:6" ht="15.75">
      <c r="A45" s="28"/>
      <c r="B45" s="56">
        <v>43026</v>
      </c>
      <c r="C45" s="66" t="s">
        <v>81</v>
      </c>
      <c r="D45" s="67"/>
      <c r="E45" s="68"/>
      <c r="F45" s="57">
        <v>425</v>
      </c>
    </row>
    <row r="46" spans="1:6" s="27" customFormat="1" ht="15.75">
      <c r="A46" s="28"/>
      <c r="B46" s="56">
        <v>43024</v>
      </c>
      <c r="C46" s="63" t="s">
        <v>82</v>
      </c>
      <c r="D46" s="64"/>
      <c r="E46" s="65"/>
      <c r="F46" s="61">
        <v>966</v>
      </c>
    </row>
    <row r="47" spans="1:6" ht="15.75">
      <c r="A47" s="28"/>
      <c r="B47" s="56"/>
      <c r="C47" s="66"/>
      <c r="D47" s="67"/>
      <c r="E47" s="68"/>
      <c r="F47" s="55"/>
    </row>
    <row r="48" spans="1:6" ht="15.75">
      <c r="A48" s="28"/>
      <c r="B48" s="28"/>
      <c r="C48" s="50"/>
      <c r="D48" s="51"/>
      <c r="E48" s="52"/>
      <c r="F48" s="28"/>
    </row>
    <row r="49" spans="1:6" ht="15.75">
      <c r="A49" s="4"/>
      <c r="B49" s="6"/>
      <c r="C49" s="69"/>
      <c r="D49" s="70"/>
      <c r="E49" s="71"/>
      <c r="F49" s="7"/>
    </row>
    <row r="50" spans="1:6" ht="15.75">
      <c r="A50" s="72" t="s">
        <v>30</v>
      </c>
      <c r="B50" s="72"/>
      <c r="C50" s="72"/>
      <c r="D50" s="72"/>
      <c r="E50" s="72"/>
      <c r="F50" s="29">
        <f>SUM(F44:F49)</f>
        <v>4923</v>
      </c>
    </row>
    <row r="51" spans="1:6" ht="15.75">
      <c r="A51" s="58"/>
      <c r="B51" s="59"/>
      <c r="C51" s="58"/>
      <c r="D51" s="58"/>
      <c r="E51" s="58"/>
      <c r="F51" s="60"/>
    </row>
    <row r="52" spans="1:6" ht="15.75">
      <c r="A52" s="58"/>
      <c r="B52" s="59"/>
      <c r="C52" s="58"/>
      <c r="D52" s="58"/>
      <c r="E52" s="58"/>
      <c r="F52" s="60"/>
    </row>
    <row r="53" spans="1:6" ht="15.75">
      <c r="A53" s="62"/>
      <c r="B53" s="59"/>
      <c r="C53" s="62"/>
      <c r="D53" s="62"/>
      <c r="E53" s="62"/>
      <c r="F53" s="60"/>
    </row>
  </sheetData>
  <sheetProtection/>
  <mergeCells count="25">
    <mergeCell ref="B31:E31"/>
    <mergeCell ref="B32:E32"/>
    <mergeCell ref="B36:E36"/>
    <mergeCell ref="C43:E43"/>
    <mergeCell ref="C44:E44"/>
    <mergeCell ref="C45:E45"/>
    <mergeCell ref="B33:E33"/>
    <mergeCell ref="B34:E34"/>
    <mergeCell ref="B35:E35"/>
    <mergeCell ref="B25:E25"/>
    <mergeCell ref="B26:E26"/>
    <mergeCell ref="B27:E27"/>
    <mergeCell ref="B28:E28"/>
    <mergeCell ref="B29:E29"/>
    <mergeCell ref="B30:E30"/>
    <mergeCell ref="C46:E46"/>
    <mergeCell ref="C47:E47"/>
    <mergeCell ref="C49:E49"/>
    <mergeCell ref="A50:E50"/>
    <mergeCell ref="A1:F1"/>
    <mergeCell ref="A2:F2"/>
    <mergeCell ref="A20:F20"/>
    <mergeCell ref="B22:E22"/>
    <mergeCell ref="B23:E23"/>
    <mergeCell ref="B24:E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3">
      <selection activeCell="D6" sqref="D6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3" t="s">
        <v>61</v>
      </c>
      <c r="B1" s="73"/>
      <c r="C1" s="73"/>
      <c r="D1" s="73"/>
      <c r="E1" s="73"/>
      <c r="F1" s="73"/>
      <c r="G1" s="43"/>
    </row>
    <row r="2" spans="1:8" ht="15.75">
      <c r="A2" s="73" t="s">
        <v>42</v>
      </c>
      <c r="B2" s="73"/>
      <c r="C2" s="73"/>
      <c r="D2" s="73"/>
      <c r="E2" s="73"/>
      <c r="F2" s="73"/>
      <c r="G2" s="9"/>
      <c r="H2" s="10"/>
    </row>
    <row r="3" ht="4.5" customHeight="1"/>
    <row r="4" spans="1:6" ht="15.75" hidden="1" outlineLevel="1">
      <c r="A4" s="12" t="s">
        <v>41</v>
      </c>
      <c r="C4" s="12"/>
      <c r="D4" s="12"/>
      <c r="E4" s="12"/>
      <c r="F4" s="12"/>
    </row>
    <row r="5" spans="1:6" ht="1.5" customHeight="1" hidden="1" outlineLevel="1">
      <c r="A5" s="12" t="s">
        <v>11</v>
      </c>
      <c r="C5" s="12"/>
      <c r="D5" s="12">
        <v>352</v>
      </c>
      <c r="E5" s="12" t="s">
        <v>12</v>
      </c>
      <c r="F5" s="12"/>
    </row>
    <row r="6" spans="1:9" ht="28.5" customHeight="1" collapsed="1">
      <c r="A6" s="9" t="s">
        <v>62</v>
      </c>
      <c r="C6" s="12"/>
      <c r="D6" s="31">
        <f>'2015'!F32</f>
        <v>56146.07999999997</v>
      </c>
      <c r="E6" s="5" t="s">
        <v>14</v>
      </c>
      <c r="I6" s="32"/>
    </row>
    <row r="7" spans="1:6" ht="15.75">
      <c r="A7" s="9" t="s">
        <v>63</v>
      </c>
      <c r="C7" s="12"/>
      <c r="D7" s="13">
        <f>C15</f>
        <v>-57569.88999999999</v>
      </c>
      <c r="E7" s="12" t="s">
        <v>14</v>
      </c>
      <c r="F7" s="12"/>
    </row>
    <row r="8" spans="2:6" ht="15.75">
      <c r="B8" s="12"/>
      <c r="C8" s="12"/>
      <c r="D8" s="12"/>
      <c r="E8" s="12"/>
      <c r="F8" s="14" t="s">
        <v>15</v>
      </c>
    </row>
    <row r="9" spans="1:6" s="11" customFormat="1" ht="28.5" customHeight="1">
      <c r="A9" s="4" t="s">
        <v>16</v>
      </c>
      <c r="B9" s="15" t="s">
        <v>17</v>
      </c>
      <c r="C9" s="16" t="s">
        <v>64</v>
      </c>
      <c r="D9" s="16" t="s">
        <v>0</v>
      </c>
      <c r="E9" s="16" t="s">
        <v>19</v>
      </c>
      <c r="F9" s="16" t="s">
        <v>65</v>
      </c>
    </row>
    <row r="10" spans="1:9" s="19" customFormat="1" ht="30" customHeight="1">
      <c r="A10" s="4">
        <v>1</v>
      </c>
      <c r="B10" s="17" t="s">
        <v>1</v>
      </c>
      <c r="C10" s="35">
        <v>-46175.479999999996</v>
      </c>
      <c r="D10" s="33">
        <v>49758.72</v>
      </c>
      <c r="E10" s="33">
        <v>42956.9</v>
      </c>
      <c r="F10" s="33">
        <f>C10-D10+E10</f>
        <v>-52977.299999999996</v>
      </c>
      <c r="G10" s="5" t="s">
        <v>34</v>
      </c>
      <c r="H10" s="5">
        <v>11.71</v>
      </c>
      <c r="I10" s="32">
        <f>H10*12*H19</f>
        <v>49463.04</v>
      </c>
    </row>
    <row r="11" spans="1:9" s="19" customFormat="1" ht="15.75">
      <c r="A11" s="4">
        <v>2</v>
      </c>
      <c r="B11" s="17" t="s">
        <v>2</v>
      </c>
      <c r="C11" s="35">
        <v>-4076.71</v>
      </c>
      <c r="D11" s="33">
        <v>4392.96</v>
      </c>
      <c r="E11" s="33">
        <v>3792.44</v>
      </c>
      <c r="F11" s="33">
        <f>C11-D11+E11</f>
        <v>-4677.23</v>
      </c>
      <c r="G11" s="12" t="s">
        <v>35</v>
      </c>
      <c r="H11" s="5">
        <v>3.2</v>
      </c>
      <c r="I11" s="31">
        <f>H11*12*H19</f>
        <v>13516.800000000003</v>
      </c>
    </row>
    <row r="12" spans="1:9" s="19" customFormat="1" ht="29.25" customHeight="1">
      <c r="A12" s="4">
        <v>3</v>
      </c>
      <c r="B12" s="17" t="s">
        <v>36</v>
      </c>
      <c r="C12" s="35">
        <v>-1870.29</v>
      </c>
      <c r="D12" s="33">
        <v>2154.36</v>
      </c>
      <c r="E12" s="33">
        <v>1859.83</v>
      </c>
      <c r="F12" s="33">
        <f>C12-D12+E12</f>
        <v>-2164.82</v>
      </c>
      <c r="G12" s="12" t="s">
        <v>40</v>
      </c>
      <c r="H12" s="5">
        <v>0.6</v>
      </c>
      <c r="I12" s="31">
        <f>H12*12*H19</f>
        <v>2534.3999999999996</v>
      </c>
    </row>
    <row r="13" spans="1:8" s="19" customFormat="1" ht="30" customHeight="1">
      <c r="A13" s="4">
        <v>4</v>
      </c>
      <c r="B13" s="17" t="s">
        <v>37</v>
      </c>
      <c r="C13" s="35">
        <v>-1019.0300000000002</v>
      </c>
      <c r="D13" s="33">
        <v>1098.24</v>
      </c>
      <c r="E13" s="33">
        <v>948.14</v>
      </c>
      <c r="F13" s="33">
        <f>C13-D13+E13</f>
        <v>-1169.1300000000006</v>
      </c>
      <c r="G13" s="18"/>
      <c r="H13" s="18"/>
    </row>
    <row r="14" spans="1:8" s="19" customFormat="1" ht="30" customHeight="1">
      <c r="A14" s="4">
        <v>5</v>
      </c>
      <c r="B14" s="17" t="s">
        <v>38</v>
      </c>
      <c r="C14" s="35">
        <v>-4428.379999999999</v>
      </c>
      <c r="D14" s="33">
        <v>3399.63</v>
      </c>
      <c r="E14" s="33">
        <v>2611.82</v>
      </c>
      <c r="F14" s="33">
        <f>C14-D14+E14</f>
        <v>-5216.189999999999</v>
      </c>
      <c r="G14" s="18"/>
      <c r="H14" s="18"/>
    </row>
    <row r="15" spans="1:6" ht="19.5" customHeight="1">
      <c r="A15" s="4"/>
      <c r="B15" s="17" t="s">
        <v>3</v>
      </c>
      <c r="C15" s="34">
        <f>SUM(C10:C14)</f>
        <v>-57569.88999999999</v>
      </c>
      <c r="D15" s="34">
        <f>SUM(D10:D14)</f>
        <v>60803.909999999996</v>
      </c>
      <c r="E15" s="34">
        <f>SUM(E10:E14)</f>
        <v>52169.130000000005</v>
      </c>
      <c r="F15" s="34">
        <f>SUM(F10:F14)</f>
        <v>-66204.67</v>
      </c>
    </row>
    <row r="16" ht="11.25" customHeight="1"/>
    <row r="17" spans="1:6" ht="15.75">
      <c r="A17" s="73" t="s">
        <v>20</v>
      </c>
      <c r="B17" s="73"/>
      <c r="C17" s="73"/>
      <c r="D17" s="73"/>
      <c r="E17" s="73"/>
      <c r="F17" s="73"/>
    </row>
    <row r="18" spans="1:8" ht="8.25" customHeight="1">
      <c r="A18" s="43"/>
      <c r="B18" s="43"/>
      <c r="C18" s="43"/>
      <c r="D18" s="43"/>
      <c r="E18" s="43"/>
      <c r="F18" s="43"/>
      <c r="H18" s="5" t="s">
        <v>21</v>
      </c>
    </row>
    <row r="19" spans="1:8" ht="33" customHeight="1">
      <c r="A19" s="16" t="s">
        <v>33</v>
      </c>
      <c r="B19" s="74" t="s">
        <v>4</v>
      </c>
      <c r="C19" s="74"/>
      <c r="D19" s="74"/>
      <c r="E19" s="74"/>
      <c r="F19" s="20" t="s">
        <v>10</v>
      </c>
      <c r="G19" s="21"/>
      <c r="H19" s="5">
        <f>D5</f>
        <v>352</v>
      </c>
    </row>
    <row r="20" spans="1:10" ht="18" customHeight="1">
      <c r="A20" s="22">
        <v>1</v>
      </c>
      <c r="B20" s="75" t="s">
        <v>5</v>
      </c>
      <c r="C20" s="75"/>
      <c r="D20" s="75"/>
      <c r="E20" s="76"/>
      <c r="F20" s="49">
        <f>I11</f>
        <v>13516.800000000003</v>
      </c>
      <c r="G20" s="12"/>
      <c r="H20" s="5" t="s">
        <v>22</v>
      </c>
      <c r="I20" s="5" t="s">
        <v>23</v>
      </c>
      <c r="J20" s="5" t="s">
        <v>24</v>
      </c>
    </row>
    <row r="21" spans="1:7" ht="18" customHeight="1">
      <c r="A21" s="24">
        <v>2</v>
      </c>
      <c r="B21" s="77" t="s">
        <v>37</v>
      </c>
      <c r="C21" s="77"/>
      <c r="D21" s="77"/>
      <c r="E21" s="78"/>
      <c r="F21" s="49">
        <f>D13</f>
        <v>1098.24</v>
      </c>
      <c r="G21" s="12"/>
    </row>
    <row r="22" spans="1:7" ht="18" customHeight="1">
      <c r="A22" s="24">
        <v>3</v>
      </c>
      <c r="B22" s="77" t="s">
        <v>45</v>
      </c>
      <c r="C22" s="77"/>
      <c r="D22" s="77"/>
      <c r="E22" s="78"/>
      <c r="F22" s="49">
        <f>I12</f>
        <v>2534.3999999999996</v>
      </c>
      <c r="G22" s="12"/>
    </row>
    <row r="23" spans="1:7" ht="18" customHeight="1">
      <c r="A23" s="24">
        <v>4</v>
      </c>
      <c r="B23" s="77" t="s">
        <v>6</v>
      </c>
      <c r="C23" s="77"/>
      <c r="D23" s="77"/>
      <c r="E23" s="78"/>
      <c r="F23" s="49">
        <f>F24+F25+F26</f>
        <v>0</v>
      </c>
      <c r="G23" s="12"/>
    </row>
    <row r="24" spans="1:7" ht="16.5" customHeight="1">
      <c r="A24" s="24" t="s">
        <v>7</v>
      </c>
      <c r="B24" s="77" t="s">
        <v>25</v>
      </c>
      <c r="C24" s="77"/>
      <c r="D24" s="77"/>
      <c r="E24" s="78"/>
      <c r="F24" s="49">
        <v>0</v>
      </c>
      <c r="G24" s="12"/>
    </row>
    <row r="25" spans="1:7" ht="16.5" customHeight="1">
      <c r="A25" s="24" t="s">
        <v>7</v>
      </c>
      <c r="B25" s="77" t="s">
        <v>26</v>
      </c>
      <c r="C25" s="77"/>
      <c r="D25" s="77"/>
      <c r="E25" s="78"/>
      <c r="F25" s="49">
        <v>0</v>
      </c>
      <c r="G25" s="12"/>
    </row>
    <row r="26" spans="1:7" ht="16.5" customHeight="1">
      <c r="A26" s="24" t="s">
        <v>7</v>
      </c>
      <c r="B26" s="77" t="s">
        <v>27</v>
      </c>
      <c r="C26" s="77"/>
      <c r="D26" s="77"/>
      <c r="E26" s="77"/>
      <c r="F26" s="48">
        <f>F38</f>
        <v>0</v>
      </c>
      <c r="G26" s="12"/>
    </row>
    <row r="27" spans="1:7" ht="17.25" customHeight="1">
      <c r="A27" s="24">
        <v>5</v>
      </c>
      <c r="B27" s="79" t="s">
        <v>46</v>
      </c>
      <c r="C27" s="79"/>
      <c r="D27" s="79"/>
      <c r="E27" s="79"/>
      <c r="F27" s="3">
        <f>I23</f>
        <v>0</v>
      </c>
      <c r="G27" s="12"/>
    </row>
    <row r="28" spans="1:7" ht="17.25" customHeight="1">
      <c r="A28" s="24">
        <v>6</v>
      </c>
      <c r="B28" s="79" t="s">
        <v>38</v>
      </c>
      <c r="C28" s="79"/>
      <c r="D28" s="79"/>
      <c r="E28" s="79"/>
      <c r="F28" s="3">
        <f>D14</f>
        <v>3399.63</v>
      </c>
      <c r="G28" s="12"/>
    </row>
    <row r="29" spans="1:7" ht="17.25" customHeight="1">
      <c r="A29" s="24">
        <v>7</v>
      </c>
      <c r="B29" s="79" t="s">
        <v>39</v>
      </c>
      <c r="C29" s="79"/>
      <c r="D29" s="79"/>
      <c r="E29" s="79"/>
      <c r="F29" s="3">
        <f>D11+D12</f>
        <v>6547.32</v>
      </c>
      <c r="G29" s="12"/>
    </row>
    <row r="30" spans="1:7" s="27" customFormat="1" ht="21" customHeight="1">
      <c r="A30" s="25"/>
      <c r="B30" s="80" t="s">
        <v>8</v>
      </c>
      <c r="C30" s="80"/>
      <c r="D30" s="80"/>
      <c r="E30" s="80"/>
      <c r="F30" s="26">
        <f>F20+F21+F22+F23+F29+F28+F27</f>
        <v>27096.390000000003</v>
      </c>
      <c r="G30" s="9"/>
    </row>
    <row r="32" spans="1:6" ht="18" customHeight="1">
      <c r="A32" s="40" t="s">
        <v>66</v>
      </c>
      <c r="B32" s="40"/>
      <c r="C32" s="40"/>
      <c r="D32" s="40"/>
      <c r="E32" s="40"/>
      <c r="F32" s="3">
        <f>D6+D15-F30</f>
        <v>89853.59999999996</v>
      </c>
    </row>
    <row r="33" spans="1:6" ht="20.25" customHeight="1">
      <c r="A33" s="40" t="s">
        <v>67</v>
      </c>
      <c r="B33" s="40"/>
      <c r="C33" s="40"/>
      <c r="D33" s="40"/>
      <c r="E33" s="40"/>
      <c r="F33" s="3">
        <f>F15</f>
        <v>-66204.67</v>
      </c>
    </row>
    <row r="34" spans="1:6" ht="18" customHeight="1">
      <c r="A34" s="41" t="s">
        <v>48</v>
      </c>
      <c r="B34" s="41"/>
      <c r="C34" s="41"/>
      <c r="D34" s="41"/>
      <c r="E34" s="41"/>
      <c r="F34" s="3">
        <f>F32+F33</f>
        <v>23648.929999999964</v>
      </c>
    </row>
    <row r="35" ht="11.25" customHeight="1"/>
    <row r="37" spans="1:6" ht="15.75">
      <c r="A37" s="28" t="s">
        <v>16</v>
      </c>
      <c r="B37" s="28" t="s">
        <v>9</v>
      </c>
      <c r="C37" s="81" t="s">
        <v>28</v>
      </c>
      <c r="D37" s="82"/>
      <c r="E37" s="83"/>
      <c r="F37" s="28" t="s">
        <v>29</v>
      </c>
    </row>
    <row r="38" spans="1:6" ht="16.5" customHeight="1">
      <c r="A38" s="45"/>
      <c r="B38" s="46"/>
      <c r="C38" s="84"/>
      <c r="D38" s="85"/>
      <c r="E38" s="86"/>
      <c r="F38" s="47"/>
    </row>
    <row r="39" spans="1:6" ht="15.75">
      <c r="A39" s="4"/>
      <c r="B39" s="6"/>
      <c r="C39" s="69"/>
      <c r="D39" s="70"/>
      <c r="E39" s="71"/>
      <c r="F39" s="7"/>
    </row>
    <row r="40" spans="1:6" s="27" customFormat="1" ht="15.75">
      <c r="A40" s="72" t="s">
        <v>30</v>
      </c>
      <c r="B40" s="72"/>
      <c r="C40" s="72"/>
      <c r="D40" s="72"/>
      <c r="E40" s="72"/>
      <c r="F40" s="29">
        <f>SUM(F38:F39)</f>
        <v>0</v>
      </c>
    </row>
  </sheetData>
  <sheetProtection/>
  <mergeCells count="19">
    <mergeCell ref="A1:F1"/>
    <mergeCell ref="A2:F2"/>
    <mergeCell ref="A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A40:E40"/>
    <mergeCell ref="B28:E28"/>
    <mergeCell ref="B29:E29"/>
    <mergeCell ref="B30:E30"/>
    <mergeCell ref="C37:E37"/>
    <mergeCell ref="C38:E38"/>
    <mergeCell ref="C39:E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0"/>
  <sheetViews>
    <sheetView view="pageBreakPreview" zoomScaleSheetLayoutView="100" zoomScalePageLayoutView="0" workbookViewId="0" topLeftCell="A15">
      <selection activeCell="F22" sqref="F22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3" t="s">
        <v>31</v>
      </c>
      <c r="B1" s="73"/>
      <c r="C1" s="73"/>
      <c r="D1" s="73"/>
      <c r="E1" s="73"/>
      <c r="F1" s="73"/>
      <c r="G1" s="42"/>
    </row>
    <row r="2" spans="1:8" ht="15.75">
      <c r="A2" s="73" t="s">
        <v>42</v>
      </c>
      <c r="B2" s="73"/>
      <c r="C2" s="73"/>
      <c r="D2" s="73"/>
      <c r="E2" s="73"/>
      <c r="F2" s="73"/>
      <c r="G2" s="9"/>
      <c r="H2" s="10"/>
    </row>
    <row r="3" ht="9" customHeight="1"/>
    <row r="4" spans="1:6" ht="15.75" hidden="1" outlineLevel="1">
      <c r="A4" s="12" t="s">
        <v>41</v>
      </c>
      <c r="C4" s="12"/>
      <c r="D4" s="12"/>
      <c r="E4" s="12"/>
      <c r="F4" s="12"/>
    </row>
    <row r="5" spans="1:6" ht="15.75" hidden="1" outlineLevel="1">
      <c r="A5" s="12" t="s">
        <v>11</v>
      </c>
      <c r="C5" s="12"/>
      <c r="D5" s="12">
        <v>352</v>
      </c>
      <c r="E5" s="12" t="s">
        <v>12</v>
      </c>
      <c r="F5" s="12"/>
    </row>
    <row r="6" ht="9" customHeight="1" collapsed="1">
      <c r="I6" s="32"/>
    </row>
    <row r="7" spans="1:6" ht="15.75">
      <c r="A7" s="9" t="s">
        <v>13</v>
      </c>
      <c r="C7" s="12"/>
      <c r="D7" s="13">
        <f>C15</f>
        <v>-57404.62</v>
      </c>
      <c r="E7" s="12" t="s">
        <v>14</v>
      </c>
      <c r="F7" s="12"/>
    </row>
    <row r="8" spans="2:6" ht="15.75">
      <c r="B8" s="12"/>
      <c r="C8" s="12"/>
      <c r="D8" s="12"/>
      <c r="E8" s="12"/>
      <c r="F8" s="14" t="s">
        <v>15</v>
      </c>
    </row>
    <row r="9" spans="1:6" s="11" customFormat="1" ht="28.5" customHeight="1">
      <c r="A9" s="4" t="s">
        <v>16</v>
      </c>
      <c r="B9" s="15" t="s">
        <v>17</v>
      </c>
      <c r="C9" s="16" t="s">
        <v>18</v>
      </c>
      <c r="D9" s="16" t="s">
        <v>0</v>
      </c>
      <c r="E9" s="16" t="s">
        <v>19</v>
      </c>
      <c r="F9" s="16" t="s">
        <v>32</v>
      </c>
    </row>
    <row r="10" spans="1:9" s="19" customFormat="1" ht="30" customHeight="1">
      <c r="A10" s="4">
        <v>1</v>
      </c>
      <c r="B10" s="17" t="s">
        <v>1</v>
      </c>
      <c r="C10" s="35">
        <v>-45905.67</v>
      </c>
      <c r="D10" s="33">
        <v>49758.72</v>
      </c>
      <c r="E10" s="33">
        <v>49488.91</v>
      </c>
      <c r="F10" s="33">
        <f>C10-D10+E10</f>
        <v>-46175.479999999996</v>
      </c>
      <c r="G10" s="5" t="s">
        <v>34</v>
      </c>
      <c r="H10" s="5">
        <v>11.71</v>
      </c>
      <c r="I10" s="32">
        <f>H10*12*H19</f>
        <v>49463.04</v>
      </c>
    </row>
    <row r="11" spans="1:9" s="19" customFormat="1" ht="15.75">
      <c r="A11" s="4">
        <v>2</v>
      </c>
      <c r="B11" s="17" t="s">
        <v>2</v>
      </c>
      <c r="C11" s="35">
        <v>-4052.87</v>
      </c>
      <c r="D11" s="33">
        <v>4392.96</v>
      </c>
      <c r="E11" s="33">
        <v>4369.12</v>
      </c>
      <c r="F11" s="33">
        <f>C11-D11+E11</f>
        <v>-4076.71</v>
      </c>
      <c r="G11" s="12" t="s">
        <v>35</v>
      </c>
      <c r="H11" s="5">
        <v>3.2</v>
      </c>
      <c r="I11" s="31">
        <f>H11*12*H19</f>
        <v>13516.800000000003</v>
      </c>
    </row>
    <row r="12" spans="1:9" s="19" customFormat="1" ht="29.25" customHeight="1">
      <c r="A12" s="4">
        <v>3</v>
      </c>
      <c r="B12" s="17" t="s">
        <v>36</v>
      </c>
      <c r="C12" s="35">
        <v>-1858.58</v>
      </c>
      <c r="D12" s="33">
        <v>2154.36</v>
      </c>
      <c r="E12" s="33">
        <v>2142.65</v>
      </c>
      <c r="F12" s="33">
        <f>C12-D12+E12</f>
        <v>-1870.29</v>
      </c>
      <c r="G12" s="12" t="s">
        <v>40</v>
      </c>
      <c r="H12" s="5">
        <v>0.6</v>
      </c>
      <c r="I12" s="31">
        <f>H12*12*H19</f>
        <v>2534.3999999999996</v>
      </c>
    </row>
    <row r="13" spans="1:8" s="19" customFormat="1" ht="30" customHeight="1">
      <c r="A13" s="4">
        <v>4</v>
      </c>
      <c r="B13" s="17" t="s">
        <v>37</v>
      </c>
      <c r="C13" s="35">
        <v>-1013.1</v>
      </c>
      <c r="D13" s="33">
        <v>1098.24</v>
      </c>
      <c r="E13" s="33">
        <v>1092.31</v>
      </c>
      <c r="F13" s="33">
        <f>C13-D13+E13</f>
        <v>-1019.0300000000002</v>
      </c>
      <c r="G13" s="18"/>
      <c r="H13" s="18"/>
    </row>
    <row r="14" spans="1:8" s="19" customFormat="1" ht="30" customHeight="1">
      <c r="A14" s="4">
        <v>5</v>
      </c>
      <c r="B14" s="17" t="s">
        <v>38</v>
      </c>
      <c r="C14" s="35">
        <v>-4574.4</v>
      </c>
      <c r="D14" s="33">
        <v>2793.38</v>
      </c>
      <c r="E14" s="33">
        <v>2939.4</v>
      </c>
      <c r="F14" s="33">
        <f>C14-D14+E14</f>
        <v>-4428.379999999999</v>
      </c>
      <c r="G14" s="18"/>
      <c r="H14" s="18"/>
    </row>
    <row r="15" spans="1:6" ht="19.5" customHeight="1">
      <c r="A15" s="4"/>
      <c r="B15" s="17" t="s">
        <v>3</v>
      </c>
      <c r="C15" s="34">
        <f>SUM(C10:C14)</f>
        <v>-57404.62</v>
      </c>
      <c r="D15" s="34">
        <f>SUM(D10:D14)</f>
        <v>60197.659999999996</v>
      </c>
      <c r="E15" s="34">
        <f>SUM(E10:E14)</f>
        <v>60032.39000000001</v>
      </c>
      <c r="F15" s="34">
        <f>SUM(F10:F14)</f>
        <v>-57569.88999999999</v>
      </c>
    </row>
    <row r="16" ht="11.25" customHeight="1"/>
    <row r="17" spans="1:6" ht="15.75">
      <c r="A17" s="73" t="s">
        <v>20</v>
      </c>
      <c r="B17" s="73"/>
      <c r="C17" s="73"/>
      <c r="D17" s="73"/>
      <c r="E17" s="73"/>
      <c r="F17" s="73"/>
    </row>
    <row r="18" spans="1:8" ht="15.75">
      <c r="A18" s="42"/>
      <c r="B18" s="42"/>
      <c r="C18" s="42"/>
      <c r="D18" s="42"/>
      <c r="E18" s="42"/>
      <c r="F18" s="42"/>
      <c r="H18" s="5" t="s">
        <v>21</v>
      </c>
    </row>
    <row r="19" spans="1:8" ht="33" customHeight="1">
      <c r="A19" s="16" t="s">
        <v>33</v>
      </c>
      <c r="B19" s="74" t="s">
        <v>4</v>
      </c>
      <c r="C19" s="74"/>
      <c r="D19" s="74"/>
      <c r="E19" s="74"/>
      <c r="F19" s="20" t="s">
        <v>10</v>
      </c>
      <c r="G19" s="21"/>
      <c r="H19" s="5">
        <f>D5</f>
        <v>352</v>
      </c>
    </row>
    <row r="20" spans="1:10" ht="18" customHeight="1">
      <c r="A20" s="22">
        <v>1</v>
      </c>
      <c r="B20" s="75" t="s">
        <v>5</v>
      </c>
      <c r="C20" s="75"/>
      <c r="D20" s="75"/>
      <c r="E20" s="75"/>
      <c r="F20" s="1">
        <f>I11</f>
        <v>13516.800000000003</v>
      </c>
      <c r="G20" s="23"/>
      <c r="H20" s="5" t="s">
        <v>22</v>
      </c>
      <c r="I20" s="5" t="s">
        <v>23</v>
      </c>
      <c r="J20" s="5" t="s">
        <v>24</v>
      </c>
    </row>
    <row r="21" spans="1:7" ht="18" customHeight="1">
      <c r="A21" s="24">
        <v>2</v>
      </c>
      <c r="B21" s="77" t="s">
        <v>37</v>
      </c>
      <c r="C21" s="77"/>
      <c r="D21" s="77"/>
      <c r="E21" s="77"/>
      <c r="F21" s="2">
        <f>D13</f>
        <v>1098.24</v>
      </c>
      <c r="G21" s="23"/>
    </row>
    <row r="22" spans="1:7" ht="18" customHeight="1">
      <c r="A22" s="24">
        <v>3</v>
      </c>
      <c r="B22" s="77" t="s">
        <v>45</v>
      </c>
      <c r="C22" s="77"/>
      <c r="D22" s="77"/>
      <c r="E22" s="77"/>
      <c r="F22" s="2">
        <f>I12</f>
        <v>2534.3999999999996</v>
      </c>
      <c r="G22" s="23"/>
    </row>
    <row r="23" spans="1:10" ht="18" customHeight="1">
      <c r="A23" s="24">
        <v>4</v>
      </c>
      <c r="B23" s="77" t="s">
        <v>6</v>
      </c>
      <c r="C23" s="77"/>
      <c r="D23" s="77"/>
      <c r="E23" s="77"/>
      <c r="F23" s="2">
        <f>F24+F25+F26</f>
        <v>30967</v>
      </c>
      <c r="G23" s="23"/>
      <c r="H23" s="5" t="s">
        <v>44</v>
      </c>
      <c r="I23" s="5">
        <v>1800</v>
      </c>
      <c r="J23" s="5" t="s">
        <v>49</v>
      </c>
    </row>
    <row r="24" spans="1:7" ht="16.5" customHeight="1">
      <c r="A24" s="24" t="s">
        <v>7</v>
      </c>
      <c r="B24" s="77" t="s">
        <v>25</v>
      </c>
      <c r="C24" s="77"/>
      <c r="D24" s="77"/>
      <c r="E24" s="77"/>
      <c r="F24" s="3">
        <v>0</v>
      </c>
      <c r="G24" s="12"/>
    </row>
    <row r="25" spans="1:7" ht="16.5" customHeight="1">
      <c r="A25" s="24" t="s">
        <v>7</v>
      </c>
      <c r="B25" s="77" t="s">
        <v>26</v>
      </c>
      <c r="C25" s="77"/>
      <c r="D25" s="77"/>
      <c r="E25" s="77"/>
      <c r="F25" s="3">
        <v>0</v>
      </c>
      <c r="G25" s="12"/>
    </row>
    <row r="26" spans="1:7" ht="16.5" customHeight="1">
      <c r="A26" s="24" t="s">
        <v>7</v>
      </c>
      <c r="B26" s="77" t="s">
        <v>27</v>
      </c>
      <c r="C26" s="77"/>
      <c r="D26" s="77"/>
      <c r="E26" s="77"/>
      <c r="F26" s="3">
        <f>F38</f>
        <v>30967</v>
      </c>
      <c r="G26" s="12"/>
    </row>
    <row r="27" spans="1:7" ht="17.25" customHeight="1">
      <c r="A27" s="24">
        <v>5</v>
      </c>
      <c r="B27" s="79" t="s">
        <v>46</v>
      </c>
      <c r="C27" s="79"/>
      <c r="D27" s="79"/>
      <c r="E27" s="79"/>
      <c r="F27" s="3">
        <f>I23</f>
        <v>1800</v>
      </c>
      <c r="G27" s="12"/>
    </row>
    <row r="28" spans="1:7" ht="17.25" customHeight="1">
      <c r="A28" s="24">
        <v>6</v>
      </c>
      <c r="B28" s="79" t="s">
        <v>38</v>
      </c>
      <c r="C28" s="79"/>
      <c r="D28" s="79"/>
      <c r="E28" s="79"/>
      <c r="F28" s="3">
        <f>D14</f>
        <v>2793.38</v>
      </c>
      <c r="G28" s="12"/>
    </row>
    <row r="29" spans="1:7" ht="17.25" customHeight="1">
      <c r="A29" s="24">
        <v>7</v>
      </c>
      <c r="B29" s="79" t="s">
        <v>39</v>
      </c>
      <c r="C29" s="79"/>
      <c r="D29" s="79"/>
      <c r="E29" s="79"/>
      <c r="F29" s="3">
        <f>D11+D12</f>
        <v>6547.32</v>
      </c>
      <c r="G29" s="12"/>
    </row>
    <row r="30" spans="1:7" s="27" customFormat="1" ht="21" customHeight="1">
      <c r="A30" s="25"/>
      <c r="B30" s="80" t="s">
        <v>8</v>
      </c>
      <c r="C30" s="80"/>
      <c r="D30" s="80"/>
      <c r="E30" s="80"/>
      <c r="F30" s="26">
        <f>F20+F21+F22+F23+F29+F28+F27</f>
        <v>59257.14</v>
      </c>
      <c r="G30" s="9"/>
    </row>
    <row r="32" spans="1:6" ht="18" customHeight="1">
      <c r="A32" s="40" t="s">
        <v>50</v>
      </c>
      <c r="B32" s="40"/>
      <c r="C32" s="40"/>
      <c r="D32" s="40"/>
      <c r="E32" s="40"/>
      <c r="F32" s="3">
        <f>D15-F30</f>
        <v>940.5199999999968</v>
      </c>
    </row>
    <row r="33" spans="1:6" ht="20.25" customHeight="1">
      <c r="A33" s="40" t="s">
        <v>47</v>
      </c>
      <c r="B33" s="40"/>
      <c r="C33" s="40"/>
      <c r="D33" s="40"/>
      <c r="E33" s="40"/>
      <c r="F33" s="3">
        <f>F15</f>
        <v>-57569.88999999999</v>
      </c>
    </row>
    <row r="34" spans="1:6" ht="18" customHeight="1">
      <c r="A34" s="41" t="s">
        <v>48</v>
      </c>
      <c r="B34" s="41"/>
      <c r="C34" s="41"/>
      <c r="D34" s="41"/>
      <c r="E34" s="41"/>
      <c r="F34" s="3">
        <f>F32+F33</f>
        <v>-56629.369999999995</v>
      </c>
    </row>
    <row r="35" ht="11.25" customHeight="1"/>
    <row r="37" spans="1:6" ht="15.75">
      <c r="A37" s="28" t="s">
        <v>16</v>
      </c>
      <c r="B37" s="28" t="s">
        <v>9</v>
      </c>
      <c r="C37" s="81" t="s">
        <v>28</v>
      </c>
      <c r="D37" s="82"/>
      <c r="E37" s="83"/>
      <c r="F37" s="28" t="s">
        <v>29</v>
      </c>
    </row>
    <row r="38" spans="1:6" s="39" customFormat="1" ht="30" customHeight="1">
      <c r="A38" s="36"/>
      <c r="B38" s="37">
        <v>42223</v>
      </c>
      <c r="C38" s="87" t="s">
        <v>43</v>
      </c>
      <c r="D38" s="88"/>
      <c r="E38" s="89"/>
      <c r="F38" s="38">
        <v>30967</v>
      </c>
    </row>
    <row r="39" spans="1:6" ht="15.75">
      <c r="A39" s="4"/>
      <c r="B39" s="6"/>
      <c r="C39" s="69"/>
      <c r="D39" s="70"/>
      <c r="E39" s="71"/>
      <c r="F39" s="7"/>
    </row>
    <row r="40" spans="1:6" s="27" customFormat="1" ht="15.75">
      <c r="A40" s="72" t="s">
        <v>30</v>
      </c>
      <c r="B40" s="72"/>
      <c r="C40" s="72"/>
      <c r="D40" s="72"/>
      <c r="E40" s="72"/>
      <c r="F40" s="29">
        <f>SUM(F38:F39)</f>
        <v>30967</v>
      </c>
    </row>
  </sheetData>
  <sheetProtection selectLockedCells="1" selectUnlockedCells="1"/>
  <mergeCells count="19">
    <mergeCell ref="A40:E40"/>
    <mergeCell ref="B28:E28"/>
    <mergeCell ref="B29:E29"/>
    <mergeCell ref="B30:E30"/>
    <mergeCell ref="C37:E37"/>
    <mergeCell ref="C38:E38"/>
    <mergeCell ref="C39:E39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0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3" t="s">
        <v>31</v>
      </c>
      <c r="B1" s="73"/>
      <c r="C1" s="73"/>
      <c r="D1" s="73"/>
      <c r="E1" s="73"/>
      <c r="F1" s="73"/>
      <c r="G1" s="8"/>
    </row>
    <row r="2" spans="1:8" ht="15.75">
      <c r="A2" s="73" t="s">
        <v>42</v>
      </c>
      <c r="B2" s="73"/>
      <c r="C2" s="73"/>
      <c r="D2" s="73"/>
      <c r="E2" s="73"/>
      <c r="F2" s="73"/>
      <c r="G2" s="9"/>
      <c r="H2" s="10"/>
    </row>
    <row r="3" ht="4.5" customHeight="1"/>
    <row r="4" spans="1:6" ht="15.75" hidden="1" outlineLevel="1">
      <c r="A4" s="12" t="s">
        <v>41</v>
      </c>
      <c r="C4" s="12"/>
      <c r="D4" s="12"/>
      <c r="E4" s="12"/>
      <c r="F4" s="12"/>
    </row>
    <row r="5" spans="1:6" ht="1.5" customHeight="1" hidden="1" outlineLevel="1">
      <c r="A5" s="12" t="s">
        <v>11</v>
      </c>
      <c r="C5" s="12"/>
      <c r="D5" s="12">
        <v>352</v>
      </c>
      <c r="E5" s="12" t="s">
        <v>12</v>
      </c>
      <c r="F5" s="12"/>
    </row>
    <row r="6" spans="1:9" ht="28.5" customHeight="1" collapsed="1">
      <c r="A6" s="9" t="s">
        <v>51</v>
      </c>
      <c r="C6" s="12"/>
      <c r="D6" s="31">
        <f>'2014'!F32</f>
        <v>55205.55999999998</v>
      </c>
      <c r="E6" s="5" t="s">
        <v>14</v>
      </c>
      <c r="I6" s="32"/>
    </row>
    <row r="7" spans="1:6" ht="15.75">
      <c r="A7" s="9" t="s">
        <v>13</v>
      </c>
      <c r="C7" s="12"/>
      <c r="D7" s="13">
        <f>C15</f>
        <v>-57404.62</v>
      </c>
      <c r="E7" s="12" t="s">
        <v>14</v>
      </c>
      <c r="F7" s="12"/>
    </row>
    <row r="8" spans="2:6" ht="15.75">
      <c r="B8" s="12"/>
      <c r="C8" s="12"/>
      <c r="D8" s="12"/>
      <c r="E8" s="12"/>
      <c r="F8" s="14" t="s">
        <v>15</v>
      </c>
    </row>
    <row r="9" spans="1:6" s="11" customFormat="1" ht="28.5" customHeight="1">
      <c r="A9" s="4" t="s">
        <v>16</v>
      </c>
      <c r="B9" s="15" t="s">
        <v>17</v>
      </c>
      <c r="C9" s="16" t="s">
        <v>18</v>
      </c>
      <c r="D9" s="16" t="s">
        <v>0</v>
      </c>
      <c r="E9" s="16" t="s">
        <v>19</v>
      </c>
      <c r="F9" s="16" t="s">
        <v>32</v>
      </c>
    </row>
    <row r="10" spans="1:9" s="19" customFormat="1" ht="30" customHeight="1">
      <c r="A10" s="4">
        <v>1</v>
      </c>
      <c r="B10" s="17" t="s">
        <v>1</v>
      </c>
      <c r="C10" s="35">
        <v>-45905.67</v>
      </c>
      <c r="D10" s="33">
        <v>49758.72</v>
      </c>
      <c r="E10" s="33">
        <v>49488.91</v>
      </c>
      <c r="F10" s="33">
        <f>C10-D10+E10</f>
        <v>-46175.479999999996</v>
      </c>
      <c r="G10" s="5" t="s">
        <v>34</v>
      </c>
      <c r="H10" s="5">
        <v>11.71</v>
      </c>
      <c r="I10" s="32">
        <f>H10*12*H19</f>
        <v>49463.04</v>
      </c>
    </row>
    <row r="11" spans="1:9" s="19" customFormat="1" ht="15.75">
      <c r="A11" s="4">
        <v>2</v>
      </c>
      <c r="B11" s="17" t="s">
        <v>2</v>
      </c>
      <c r="C11" s="35">
        <v>-4052.87</v>
      </c>
      <c r="D11" s="33">
        <v>4392.96</v>
      </c>
      <c r="E11" s="33">
        <v>4369.12</v>
      </c>
      <c r="F11" s="33">
        <f>C11-D11+E11</f>
        <v>-4076.71</v>
      </c>
      <c r="G11" s="12" t="s">
        <v>35</v>
      </c>
      <c r="H11" s="5">
        <v>3.2</v>
      </c>
      <c r="I11" s="31">
        <f>H11*12*H19</f>
        <v>13516.800000000003</v>
      </c>
    </row>
    <row r="12" spans="1:9" s="19" customFormat="1" ht="29.25" customHeight="1">
      <c r="A12" s="4">
        <v>3</v>
      </c>
      <c r="B12" s="17" t="s">
        <v>36</v>
      </c>
      <c r="C12" s="35">
        <v>-1858.58</v>
      </c>
      <c r="D12" s="33">
        <v>2154.36</v>
      </c>
      <c r="E12" s="33">
        <v>2142.65</v>
      </c>
      <c r="F12" s="33">
        <f>C12-D12+E12</f>
        <v>-1870.29</v>
      </c>
      <c r="G12" s="12" t="s">
        <v>40</v>
      </c>
      <c r="H12" s="5">
        <v>0.6</v>
      </c>
      <c r="I12" s="31">
        <f>H12*12*H19</f>
        <v>2534.3999999999996</v>
      </c>
    </row>
    <row r="13" spans="1:8" s="19" customFormat="1" ht="30" customHeight="1">
      <c r="A13" s="4">
        <v>4</v>
      </c>
      <c r="B13" s="17" t="s">
        <v>37</v>
      </c>
      <c r="C13" s="35">
        <v>-1013.1</v>
      </c>
      <c r="D13" s="33">
        <v>1098.24</v>
      </c>
      <c r="E13" s="33">
        <v>1092.31</v>
      </c>
      <c r="F13" s="33">
        <f>C13-D13+E13</f>
        <v>-1019.0300000000002</v>
      </c>
      <c r="G13" s="18"/>
      <c r="H13" s="18"/>
    </row>
    <row r="14" spans="1:8" s="19" customFormat="1" ht="30" customHeight="1">
      <c r="A14" s="4">
        <v>5</v>
      </c>
      <c r="B14" s="17" t="s">
        <v>38</v>
      </c>
      <c r="C14" s="35">
        <v>-4574.4</v>
      </c>
      <c r="D14" s="33">
        <v>2793.38</v>
      </c>
      <c r="E14" s="33">
        <v>2939.4</v>
      </c>
      <c r="F14" s="33">
        <f>C14-D14+E14</f>
        <v>-4428.379999999999</v>
      </c>
      <c r="G14" s="18"/>
      <c r="H14" s="18"/>
    </row>
    <row r="15" spans="1:6" ht="19.5" customHeight="1">
      <c r="A15" s="4"/>
      <c r="B15" s="17" t="s">
        <v>3</v>
      </c>
      <c r="C15" s="34">
        <f>SUM(C10:C14)</f>
        <v>-57404.62</v>
      </c>
      <c r="D15" s="34">
        <f>SUM(D10:D14)</f>
        <v>60197.659999999996</v>
      </c>
      <c r="E15" s="34">
        <f>SUM(E10:E14)</f>
        <v>60032.39000000001</v>
      </c>
      <c r="F15" s="34">
        <f>SUM(F10:F14)</f>
        <v>-57569.88999999999</v>
      </c>
    </row>
    <row r="16" ht="11.25" customHeight="1"/>
    <row r="17" spans="1:6" ht="15.75">
      <c r="A17" s="73" t="s">
        <v>20</v>
      </c>
      <c r="B17" s="73"/>
      <c r="C17" s="73"/>
      <c r="D17" s="73"/>
      <c r="E17" s="73"/>
      <c r="F17" s="73"/>
    </row>
    <row r="18" spans="1:8" ht="15.75">
      <c r="A18" s="30"/>
      <c r="B18" s="8"/>
      <c r="C18" s="8"/>
      <c r="D18" s="8"/>
      <c r="E18" s="8"/>
      <c r="F18" s="8"/>
      <c r="H18" s="5" t="s">
        <v>21</v>
      </c>
    </row>
    <row r="19" spans="1:8" ht="33" customHeight="1">
      <c r="A19" s="16" t="s">
        <v>33</v>
      </c>
      <c r="B19" s="74" t="s">
        <v>4</v>
      </c>
      <c r="C19" s="74"/>
      <c r="D19" s="74"/>
      <c r="E19" s="74"/>
      <c r="F19" s="20" t="s">
        <v>10</v>
      </c>
      <c r="G19" s="21"/>
      <c r="H19" s="5">
        <f>D5</f>
        <v>352</v>
      </c>
    </row>
    <row r="20" spans="1:10" ht="18" customHeight="1">
      <c r="A20" s="22">
        <v>1</v>
      </c>
      <c r="B20" s="75" t="s">
        <v>5</v>
      </c>
      <c r="C20" s="75"/>
      <c r="D20" s="75"/>
      <c r="E20" s="75"/>
      <c r="F20" s="1">
        <f>I11</f>
        <v>13516.800000000003</v>
      </c>
      <c r="G20" s="23"/>
      <c r="H20" s="5" t="s">
        <v>22</v>
      </c>
      <c r="I20" s="5" t="s">
        <v>23</v>
      </c>
      <c r="J20" s="5" t="s">
        <v>24</v>
      </c>
    </row>
    <row r="21" spans="1:7" ht="18" customHeight="1">
      <c r="A21" s="24">
        <v>2</v>
      </c>
      <c r="B21" s="77" t="s">
        <v>37</v>
      </c>
      <c r="C21" s="77"/>
      <c r="D21" s="77"/>
      <c r="E21" s="77"/>
      <c r="F21" s="2">
        <f>D13</f>
        <v>1098.24</v>
      </c>
      <c r="G21" s="23"/>
    </row>
    <row r="22" spans="1:7" ht="18" customHeight="1">
      <c r="A22" s="24">
        <v>3</v>
      </c>
      <c r="B22" s="77" t="s">
        <v>45</v>
      </c>
      <c r="C22" s="77"/>
      <c r="D22" s="77"/>
      <c r="E22" s="77"/>
      <c r="F22" s="2">
        <f>I12</f>
        <v>2534.3999999999996</v>
      </c>
      <c r="G22" s="23"/>
    </row>
    <row r="23" spans="1:10" ht="18" customHeight="1">
      <c r="A23" s="24">
        <v>4</v>
      </c>
      <c r="B23" s="77" t="s">
        <v>6</v>
      </c>
      <c r="C23" s="77"/>
      <c r="D23" s="77"/>
      <c r="E23" s="77"/>
      <c r="F23" s="2">
        <f>F24+F25+F26</f>
        <v>30967</v>
      </c>
      <c r="G23" s="23"/>
      <c r="H23" s="5" t="s">
        <v>44</v>
      </c>
      <c r="I23" s="5">
        <v>1800</v>
      </c>
      <c r="J23" s="5" t="s">
        <v>49</v>
      </c>
    </row>
    <row r="24" spans="1:7" ht="16.5" customHeight="1">
      <c r="A24" s="24" t="s">
        <v>7</v>
      </c>
      <c r="B24" s="77" t="s">
        <v>25</v>
      </c>
      <c r="C24" s="77"/>
      <c r="D24" s="77"/>
      <c r="E24" s="77"/>
      <c r="F24" s="3">
        <v>0</v>
      </c>
      <c r="G24" s="12"/>
    </row>
    <row r="25" spans="1:7" ht="16.5" customHeight="1">
      <c r="A25" s="24" t="s">
        <v>7</v>
      </c>
      <c r="B25" s="77" t="s">
        <v>26</v>
      </c>
      <c r="C25" s="77"/>
      <c r="D25" s="77"/>
      <c r="E25" s="77"/>
      <c r="F25" s="3">
        <v>0</v>
      </c>
      <c r="G25" s="12"/>
    </row>
    <row r="26" spans="1:7" ht="16.5" customHeight="1">
      <c r="A26" s="24" t="s">
        <v>7</v>
      </c>
      <c r="B26" s="77" t="s">
        <v>27</v>
      </c>
      <c r="C26" s="77"/>
      <c r="D26" s="77"/>
      <c r="E26" s="77"/>
      <c r="F26" s="3">
        <f>F38</f>
        <v>30967</v>
      </c>
      <c r="G26" s="12"/>
    </row>
    <row r="27" spans="1:7" ht="17.25" customHeight="1">
      <c r="A27" s="24">
        <v>5</v>
      </c>
      <c r="B27" s="79" t="s">
        <v>46</v>
      </c>
      <c r="C27" s="79"/>
      <c r="D27" s="79"/>
      <c r="E27" s="79"/>
      <c r="F27" s="3">
        <f>I23</f>
        <v>1800</v>
      </c>
      <c r="G27" s="12"/>
    </row>
    <row r="28" spans="1:7" ht="17.25" customHeight="1">
      <c r="A28" s="24">
        <v>6</v>
      </c>
      <c r="B28" s="79" t="s">
        <v>38</v>
      </c>
      <c r="C28" s="79"/>
      <c r="D28" s="79"/>
      <c r="E28" s="79"/>
      <c r="F28" s="3">
        <f>D14</f>
        <v>2793.38</v>
      </c>
      <c r="G28" s="12"/>
    </row>
    <row r="29" spans="1:7" ht="17.25" customHeight="1">
      <c r="A29" s="24">
        <v>7</v>
      </c>
      <c r="B29" s="79" t="s">
        <v>39</v>
      </c>
      <c r="C29" s="79"/>
      <c r="D29" s="79"/>
      <c r="E29" s="79"/>
      <c r="F29" s="3">
        <f>D11+D12</f>
        <v>6547.32</v>
      </c>
      <c r="G29" s="12"/>
    </row>
    <row r="30" spans="1:7" s="27" customFormat="1" ht="21" customHeight="1">
      <c r="A30" s="25"/>
      <c r="B30" s="80" t="s">
        <v>8</v>
      </c>
      <c r="C30" s="80"/>
      <c r="D30" s="80"/>
      <c r="E30" s="80"/>
      <c r="F30" s="26">
        <f>F20+F21+F22+F23+F29+F28+F27</f>
        <v>59257.14</v>
      </c>
      <c r="G30" s="9"/>
    </row>
    <row r="32" spans="1:6" ht="18" customHeight="1">
      <c r="A32" s="40" t="s">
        <v>50</v>
      </c>
      <c r="B32" s="40"/>
      <c r="C32" s="40"/>
      <c r="D32" s="40"/>
      <c r="E32" s="40"/>
      <c r="F32" s="3">
        <f>D6+D15-F30</f>
        <v>56146.07999999997</v>
      </c>
    </row>
    <row r="33" spans="1:6" ht="20.25" customHeight="1">
      <c r="A33" s="40" t="s">
        <v>47</v>
      </c>
      <c r="B33" s="40"/>
      <c r="C33" s="40"/>
      <c r="D33" s="40"/>
      <c r="E33" s="40"/>
      <c r="F33" s="3">
        <f>F15</f>
        <v>-57569.88999999999</v>
      </c>
    </row>
    <row r="34" spans="1:6" ht="18" customHeight="1">
      <c r="A34" s="41" t="s">
        <v>48</v>
      </c>
      <c r="B34" s="41"/>
      <c r="C34" s="41"/>
      <c r="D34" s="41"/>
      <c r="E34" s="41"/>
      <c r="F34" s="3">
        <f>F32+F33</f>
        <v>-1423.8100000000195</v>
      </c>
    </row>
    <row r="35" ht="11.25" customHeight="1"/>
    <row r="37" spans="1:6" ht="15.75">
      <c r="A37" s="28" t="s">
        <v>16</v>
      </c>
      <c r="B37" s="28" t="s">
        <v>9</v>
      </c>
      <c r="C37" s="81" t="s">
        <v>28</v>
      </c>
      <c r="D37" s="82"/>
      <c r="E37" s="83"/>
      <c r="F37" s="28" t="s">
        <v>29</v>
      </c>
    </row>
    <row r="38" spans="1:6" s="39" customFormat="1" ht="30" customHeight="1">
      <c r="A38" s="36"/>
      <c r="B38" s="37">
        <v>42223</v>
      </c>
      <c r="C38" s="87" t="s">
        <v>43</v>
      </c>
      <c r="D38" s="88"/>
      <c r="E38" s="89"/>
      <c r="F38" s="38">
        <v>30967</v>
      </c>
    </row>
    <row r="39" spans="1:6" ht="15.75">
      <c r="A39" s="4"/>
      <c r="B39" s="6"/>
      <c r="C39" s="69"/>
      <c r="D39" s="70"/>
      <c r="E39" s="71"/>
      <c r="F39" s="7"/>
    </row>
    <row r="40" spans="1:6" s="27" customFormat="1" ht="15.75">
      <c r="A40" s="72" t="s">
        <v>30</v>
      </c>
      <c r="B40" s="72"/>
      <c r="C40" s="72"/>
      <c r="D40" s="72"/>
      <c r="E40" s="72"/>
      <c r="F40" s="29">
        <f>SUM(F38:F39)</f>
        <v>30967</v>
      </c>
    </row>
  </sheetData>
  <sheetProtection selectLockedCells="1" selectUnlockedCells="1"/>
  <mergeCells count="19">
    <mergeCell ref="C39:E39"/>
    <mergeCell ref="A40:E40"/>
    <mergeCell ref="C38:E38"/>
    <mergeCell ref="C37:E37"/>
    <mergeCell ref="B30:E30"/>
    <mergeCell ref="B22:E22"/>
    <mergeCell ref="B23:E23"/>
    <mergeCell ref="B24:E24"/>
    <mergeCell ref="B25:E25"/>
    <mergeCell ref="B26:E26"/>
    <mergeCell ref="B29:E29"/>
    <mergeCell ref="B28:E28"/>
    <mergeCell ref="B27:E27"/>
    <mergeCell ref="A1:F1"/>
    <mergeCell ref="A2:F2"/>
    <mergeCell ref="A17:F17"/>
    <mergeCell ref="B19:E19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D6" sqref="D6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3" t="s">
        <v>52</v>
      </c>
      <c r="B1" s="73"/>
      <c r="C1" s="73"/>
      <c r="D1" s="73"/>
      <c r="E1" s="73"/>
      <c r="F1" s="73"/>
      <c r="G1" s="43"/>
    </row>
    <row r="2" spans="1:8" ht="15.75">
      <c r="A2" s="73" t="s">
        <v>42</v>
      </c>
      <c r="B2" s="73"/>
      <c r="C2" s="73"/>
      <c r="D2" s="73"/>
      <c r="E2" s="73"/>
      <c r="F2" s="73"/>
      <c r="G2" s="9"/>
      <c r="H2" s="10"/>
    </row>
    <row r="3" ht="3" customHeight="1"/>
    <row r="4" spans="1:6" ht="15.75" hidden="1" outlineLevel="1">
      <c r="A4" s="12" t="s">
        <v>41</v>
      </c>
      <c r="C4" s="12"/>
      <c r="D4" s="12"/>
      <c r="E4" s="12"/>
      <c r="F4" s="12"/>
    </row>
    <row r="5" spans="1:6" ht="1.5" customHeight="1" hidden="1" outlineLevel="1">
      <c r="A5" s="12" t="s">
        <v>11</v>
      </c>
      <c r="C5" s="12"/>
      <c r="D5" s="12">
        <v>352</v>
      </c>
      <c r="E5" s="12" t="s">
        <v>12</v>
      </c>
      <c r="F5" s="12"/>
    </row>
    <row r="6" spans="1:9" ht="22.5" customHeight="1" collapsed="1">
      <c r="A6" s="9" t="s">
        <v>53</v>
      </c>
      <c r="C6" s="12"/>
      <c r="D6" s="13">
        <v>21990.04</v>
      </c>
      <c r="E6" s="5" t="s">
        <v>14</v>
      </c>
      <c r="I6" s="32"/>
    </row>
    <row r="7" spans="1:6" ht="15.75">
      <c r="A7" s="9" t="s">
        <v>54</v>
      </c>
      <c r="C7" s="12"/>
      <c r="D7" s="13">
        <f>C15</f>
        <v>-33504.14</v>
      </c>
      <c r="E7" s="12" t="s">
        <v>14</v>
      </c>
      <c r="F7" s="12"/>
    </row>
    <row r="8" spans="2:6" ht="15.75">
      <c r="B8" s="12"/>
      <c r="C8" s="12"/>
      <c r="D8" s="12"/>
      <c r="E8" s="12"/>
      <c r="F8" s="14" t="s">
        <v>15</v>
      </c>
    </row>
    <row r="9" spans="1:6" s="11" customFormat="1" ht="28.5" customHeight="1">
      <c r="A9" s="4" t="s">
        <v>16</v>
      </c>
      <c r="B9" s="15" t="s">
        <v>17</v>
      </c>
      <c r="C9" s="16" t="s">
        <v>55</v>
      </c>
      <c r="D9" s="16" t="s">
        <v>0</v>
      </c>
      <c r="E9" s="16" t="s">
        <v>19</v>
      </c>
      <c r="F9" s="16" t="s">
        <v>56</v>
      </c>
    </row>
    <row r="10" spans="1:9" s="19" customFormat="1" ht="30" customHeight="1">
      <c r="A10" s="4">
        <v>1</v>
      </c>
      <c r="B10" s="17" t="s">
        <v>1</v>
      </c>
      <c r="C10" s="35">
        <v>-26287.21</v>
      </c>
      <c r="D10" s="33">
        <v>49758.72</v>
      </c>
      <c r="E10" s="33">
        <v>30140.26</v>
      </c>
      <c r="F10" s="33">
        <f>C10-D10+E10</f>
        <v>-45905.67</v>
      </c>
      <c r="G10" s="5" t="s">
        <v>34</v>
      </c>
      <c r="H10" s="5">
        <v>11.71</v>
      </c>
      <c r="I10" s="32">
        <f>H10*12*H19</f>
        <v>49463.04</v>
      </c>
    </row>
    <row r="11" spans="1:9" s="19" customFormat="1" ht="15.75">
      <c r="A11" s="4">
        <v>2</v>
      </c>
      <c r="B11" s="17" t="s">
        <v>2</v>
      </c>
      <c r="C11" s="35">
        <v>-2320.83</v>
      </c>
      <c r="D11" s="33">
        <v>4392.96</v>
      </c>
      <c r="E11" s="33">
        <v>2660.92</v>
      </c>
      <c r="F11" s="33">
        <f>C11-D11+E11</f>
        <v>-4052.87</v>
      </c>
      <c r="G11" s="12" t="s">
        <v>35</v>
      </c>
      <c r="H11" s="5">
        <v>3.2</v>
      </c>
      <c r="I11" s="31">
        <f>H11*12*H19</f>
        <v>13516.800000000003</v>
      </c>
    </row>
    <row r="12" spans="1:9" s="19" customFormat="1" ht="29.25" customHeight="1">
      <c r="A12" s="4">
        <v>3</v>
      </c>
      <c r="B12" s="17" t="s">
        <v>36</v>
      </c>
      <c r="C12" s="35">
        <v>-1128.58</v>
      </c>
      <c r="D12" s="33">
        <v>2154.36</v>
      </c>
      <c r="E12" s="33">
        <v>1424.36</v>
      </c>
      <c r="F12" s="33">
        <f>C12-D12+E12</f>
        <v>-1858.5800000000002</v>
      </c>
      <c r="G12" s="12" t="s">
        <v>40</v>
      </c>
      <c r="H12" s="5">
        <v>0.6</v>
      </c>
      <c r="I12" s="31">
        <f>H12*12*H19</f>
        <v>2534.3999999999996</v>
      </c>
    </row>
    <row r="13" spans="1:8" s="19" customFormat="1" ht="30" customHeight="1">
      <c r="A13" s="4">
        <v>4</v>
      </c>
      <c r="B13" s="17" t="s">
        <v>37</v>
      </c>
      <c r="C13" s="35">
        <v>-580.12</v>
      </c>
      <c r="D13" s="33">
        <v>1098.24</v>
      </c>
      <c r="E13" s="33">
        <v>665.26</v>
      </c>
      <c r="F13" s="33">
        <f>C13-D13+E13</f>
        <v>-1013.1000000000001</v>
      </c>
      <c r="G13" s="18"/>
      <c r="H13" s="18"/>
    </row>
    <row r="14" spans="1:8" s="19" customFormat="1" ht="30" customHeight="1">
      <c r="A14" s="4">
        <v>5</v>
      </c>
      <c r="B14" s="17" t="s">
        <v>38</v>
      </c>
      <c r="C14" s="35">
        <v>-3187.4</v>
      </c>
      <c r="D14" s="33">
        <v>2504.2</v>
      </c>
      <c r="E14" s="33">
        <v>1117.2</v>
      </c>
      <c r="F14" s="33">
        <f>C14-D14+E14</f>
        <v>-4574.400000000001</v>
      </c>
      <c r="G14" s="18"/>
      <c r="H14" s="18"/>
    </row>
    <row r="15" spans="1:6" ht="19.5" customHeight="1">
      <c r="A15" s="4"/>
      <c r="B15" s="17" t="s">
        <v>3</v>
      </c>
      <c r="C15" s="34">
        <f>SUM(C10:C14)</f>
        <v>-33504.14</v>
      </c>
      <c r="D15" s="34">
        <f>SUM(D10:D14)</f>
        <v>59908.479999999996</v>
      </c>
      <c r="E15" s="34">
        <f>SUM(E10:E14)</f>
        <v>36008</v>
      </c>
      <c r="F15" s="34">
        <f>SUM(F10:F14)</f>
        <v>-57404.62</v>
      </c>
    </row>
    <row r="16" ht="11.25" customHeight="1"/>
    <row r="17" spans="1:6" ht="15.75">
      <c r="A17" s="73" t="s">
        <v>20</v>
      </c>
      <c r="B17" s="73"/>
      <c r="C17" s="73"/>
      <c r="D17" s="73"/>
      <c r="E17" s="73"/>
      <c r="F17" s="73"/>
    </row>
    <row r="18" spans="1:8" ht="15.75">
      <c r="A18" s="43"/>
      <c r="B18" s="43"/>
      <c r="C18" s="43"/>
      <c r="D18" s="43"/>
      <c r="E18" s="43"/>
      <c r="F18" s="43"/>
      <c r="H18" s="5" t="s">
        <v>21</v>
      </c>
    </row>
    <row r="19" spans="1:8" ht="33" customHeight="1">
      <c r="A19" s="16" t="s">
        <v>33</v>
      </c>
      <c r="B19" s="74" t="s">
        <v>4</v>
      </c>
      <c r="C19" s="74"/>
      <c r="D19" s="74"/>
      <c r="E19" s="74"/>
      <c r="F19" s="20" t="s">
        <v>10</v>
      </c>
      <c r="G19" s="21"/>
      <c r="H19" s="5">
        <f>D5</f>
        <v>352</v>
      </c>
    </row>
    <row r="20" spans="1:10" ht="18" customHeight="1">
      <c r="A20" s="22">
        <v>1</v>
      </c>
      <c r="B20" s="75" t="s">
        <v>5</v>
      </c>
      <c r="C20" s="75"/>
      <c r="D20" s="75"/>
      <c r="E20" s="75"/>
      <c r="F20" s="1">
        <f>I11</f>
        <v>13516.800000000003</v>
      </c>
      <c r="G20" s="23"/>
      <c r="H20" s="5" t="s">
        <v>22</v>
      </c>
      <c r="I20" s="5" t="s">
        <v>23</v>
      </c>
      <c r="J20" s="5" t="s">
        <v>24</v>
      </c>
    </row>
    <row r="21" spans="1:7" ht="18" customHeight="1">
      <c r="A21" s="24">
        <v>2</v>
      </c>
      <c r="B21" s="77" t="s">
        <v>37</v>
      </c>
      <c r="C21" s="77"/>
      <c r="D21" s="77"/>
      <c r="E21" s="77"/>
      <c r="F21" s="2">
        <f>D13</f>
        <v>1098.24</v>
      </c>
      <c r="G21" s="23"/>
    </row>
    <row r="22" spans="1:7" ht="18" customHeight="1">
      <c r="A22" s="24">
        <v>3</v>
      </c>
      <c r="B22" s="77" t="s">
        <v>45</v>
      </c>
      <c r="C22" s="77"/>
      <c r="D22" s="77"/>
      <c r="E22" s="77"/>
      <c r="F22" s="2">
        <f>I12</f>
        <v>2534.3999999999996</v>
      </c>
      <c r="G22" s="23"/>
    </row>
    <row r="23" spans="1:7" ht="18" customHeight="1">
      <c r="A23" s="24">
        <v>4</v>
      </c>
      <c r="B23" s="77" t="s">
        <v>6</v>
      </c>
      <c r="C23" s="77"/>
      <c r="D23" s="77"/>
      <c r="E23" s="77"/>
      <c r="F23" s="2">
        <f>F24+F25+F26</f>
        <v>492</v>
      </c>
      <c r="G23" s="23"/>
    </row>
    <row r="24" spans="1:7" ht="16.5" customHeight="1">
      <c r="A24" s="24" t="s">
        <v>7</v>
      </c>
      <c r="B24" s="77" t="s">
        <v>25</v>
      </c>
      <c r="C24" s="77"/>
      <c r="D24" s="77"/>
      <c r="E24" s="77"/>
      <c r="F24" s="3">
        <v>0</v>
      </c>
      <c r="G24" s="12"/>
    </row>
    <row r="25" spans="1:7" ht="16.5" customHeight="1">
      <c r="A25" s="24" t="s">
        <v>7</v>
      </c>
      <c r="B25" s="77" t="s">
        <v>26</v>
      </c>
      <c r="C25" s="77"/>
      <c r="D25" s="77"/>
      <c r="E25" s="77"/>
      <c r="F25" s="3">
        <f>F38</f>
        <v>492</v>
      </c>
      <c r="G25" s="12"/>
    </row>
    <row r="26" spans="1:7" ht="16.5" customHeight="1">
      <c r="A26" s="24" t="s">
        <v>7</v>
      </c>
      <c r="B26" s="77" t="s">
        <v>27</v>
      </c>
      <c r="C26" s="77"/>
      <c r="D26" s="77"/>
      <c r="E26" s="77"/>
      <c r="F26" s="3">
        <v>0</v>
      </c>
      <c r="G26" s="12"/>
    </row>
    <row r="27" spans="1:7" ht="17.25" customHeight="1">
      <c r="A27" s="24">
        <v>5</v>
      </c>
      <c r="B27" s="79" t="s">
        <v>46</v>
      </c>
      <c r="C27" s="79"/>
      <c r="D27" s="79"/>
      <c r="E27" s="79"/>
      <c r="F27" s="3">
        <f>I23</f>
        <v>0</v>
      </c>
      <c r="G27" s="12"/>
    </row>
    <row r="28" spans="1:7" ht="17.25" customHeight="1">
      <c r="A28" s="24">
        <v>6</v>
      </c>
      <c r="B28" s="79" t="s">
        <v>38</v>
      </c>
      <c r="C28" s="79"/>
      <c r="D28" s="79"/>
      <c r="E28" s="79"/>
      <c r="F28" s="3">
        <f>D14</f>
        <v>2504.2</v>
      </c>
      <c r="G28" s="12"/>
    </row>
    <row r="29" spans="1:7" ht="17.25" customHeight="1">
      <c r="A29" s="24">
        <v>7</v>
      </c>
      <c r="B29" s="79" t="s">
        <v>39</v>
      </c>
      <c r="C29" s="79"/>
      <c r="D29" s="79"/>
      <c r="E29" s="79"/>
      <c r="F29" s="3">
        <f>D11+D12</f>
        <v>6547.32</v>
      </c>
      <c r="G29" s="12"/>
    </row>
    <row r="30" spans="1:7" s="27" customFormat="1" ht="21" customHeight="1">
      <c r="A30" s="25"/>
      <c r="B30" s="80" t="s">
        <v>8</v>
      </c>
      <c r="C30" s="80"/>
      <c r="D30" s="80"/>
      <c r="E30" s="80"/>
      <c r="F30" s="26">
        <f>F20+F21+F22+F23+F29+F28+F27</f>
        <v>26692.960000000003</v>
      </c>
      <c r="G30" s="9"/>
    </row>
    <row r="32" spans="1:6" ht="18" customHeight="1">
      <c r="A32" s="40" t="s">
        <v>57</v>
      </c>
      <c r="B32" s="40"/>
      <c r="C32" s="40"/>
      <c r="D32" s="40"/>
      <c r="E32" s="40"/>
      <c r="F32" s="3">
        <f>D6+D15-F30</f>
        <v>55205.55999999998</v>
      </c>
    </row>
    <row r="33" spans="1:6" ht="20.25" customHeight="1">
      <c r="A33" s="40" t="s">
        <v>58</v>
      </c>
      <c r="B33" s="40"/>
      <c r="C33" s="40"/>
      <c r="D33" s="40"/>
      <c r="E33" s="40"/>
      <c r="F33" s="3">
        <f>F15</f>
        <v>-57404.62</v>
      </c>
    </row>
    <row r="34" spans="1:6" ht="18" customHeight="1">
      <c r="A34" s="41" t="s">
        <v>48</v>
      </c>
      <c r="B34" s="41"/>
      <c r="C34" s="41"/>
      <c r="D34" s="41"/>
      <c r="E34" s="41"/>
      <c r="F34" s="3">
        <f>F32+F33</f>
        <v>-2199.0600000000195</v>
      </c>
    </row>
    <row r="35" ht="11.25" customHeight="1"/>
    <row r="37" spans="1:6" ht="15.75">
      <c r="A37" s="28" t="s">
        <v>16</v>
      </c>
      <c r="B37" s="28" t="s">
        <v>9</v>
      </c>
      <c r="C37" s="81" t="s">
        <v>28</v>
      </c>
      <c r="D37" s="82"/>
      <c r="E37" s="83"/>
      <c r="F37" s="28" t="s">
        <v>29</v>
      </c>
    </row>
    <row r="38" spans="1:6" ht="20.25" customHeight="1">
      <c r="A38" s="45"/>
      <c r="B38" s="46" t="s">
        <v>59</v>
      </c>
      <c r="C38" s="90" t="s">
        <v>60</v>
      </c>
      <c r="D38" s="90"/>
      <c r="E38" s="90"/>
      <c r="F38" s="47">
        <v>492</v>
      </c>
    </row>
    <row r="39" spans="1:6" ht="15.75">
      <c r="A39" s="4"/>
      <c r="B39" s="6"/>
      <c r="C39" s="69"/>
      <c r="D39" s="70"/>
      <c r="E39" s="71"/>
      <c r="F39" s="7"/>
    </row>
    <row r="40" spans="1:6" s="27" customFormat="1" ht="15.75">
      <c r="A40" s="72" t="s">
        <v>30</v>
      </c>
      <c r="B40" s="72"/>
      <c r="C40" s="72"/>
      <c r="D40" s="72"/>
      <c r="E40" s="72"/>
      <c r="F40" s="29">
        <f>SUM(F38:F39)</f>
        <v>492</v>
      </c>
    </row>
  </sheetData>
  <sheetProtection/>
  <mergeCells count="19">
    <mergeCell ref="A1:F1"/>
    <mergeCell ref="A2:F2"/>
    <mergeCell ref="A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A40:E40"/>
    <mergeCell ref="B28:E28"/>
    <mergeCell ref="B29:E29"/>
    <mergeCell ref="B30:E30"/>
    <mergeCell ref="C37:E37"/>
    <mergeCell ref="C38:E38"/>
    <mergeCell ref="C39:E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2017-09-21T08:07:31Z</cp:lastPrinted>
  <dcterms:created xsi:type="dcterms:W3CDTF">2015-10-12T10:40:12Z</dcterms:created>
  <dcterms:modified xsi:type="dcterms:W3CDTF">2018-03-28T09:18:19Z</dcterms:modified>
  <cp:category/>
  <cp:version/>
  <cp:contentType/>
  <cp:contentStatus/>
</cp:coreProperties>
</file>