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'2015'!$A$1:$F$35</definedName>
  </definedNames>
  <calcPr fullCalcOnLoad="1"/>
</workbook>
</file>

<file path=xl/sharedStrings.xml><?xml version="1.0" encoding="utf-8"?>
<sst xmlns="http://schemas.openxmlformats.org/spreadsheetml/2006/main" count="240" uniqueCount="82">
  <si>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</si>
  <si>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</si>
  <si>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</si>
  <si>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</si>
  <si>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</si>
  <si>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</si>
  <si>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</si>
  <si>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</si>
  <si>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</si>
  <si>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</si>
  <si>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</si>
  <si>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</si>
  <si>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</si>
  <si>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</si>
  <si>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</si>
  <si>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</si>
  <si>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</si>
  <si>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</si>
  <si>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</si>
  <si>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</si>
  <si>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</si>
  <si>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</si>
  <si>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</si>
  <si>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</si>
  <si>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</si>
  <si>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</si>
  <si>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</si>
  <si>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</si>
  <si>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</si>
  <si>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</si>
  <si>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</si>
  <si>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</si>
  <si>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</si>
  <si>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</si>
  <si>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</si>
  <si>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</si>
  <si>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</si>
  <si>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</si>
  <si>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</si>
  <si>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</si>
  <si>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</si>
  <si>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снятие показаний приборов учета э/э</t>
  </si>
  <si>
    <t>Ул. Парковая аллея, д. 5</t>
  </si>
  <si>
    <t>+окос</t>
  </si>
  <si>
    <t>ежемесячно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</si>
  <si>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</si>
  <si>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</si>
  <si>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</si>
  <si>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частичный ремонт канализации</t>
  </si>
  <si>
    <t>Сальдо на 31.12.2015 г.</t>
  </si>
  <si>
    <t>Снятие показаний приборов учета э/э</t>
  </si>
  <si>
    <t>Остаток на 01.01.2015г.</t>
  </si>
  <si>
    <t>Персонифицированный учет МКД  за  2014 г.</t>
  </si>
  <si>
    <t>Остаток на 01.01.2014г.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</si>
  <si>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</si>
  <si>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</si>
  <si>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</si>
  <si>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</si>
  <si>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</si>
  <si>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09,04,2014</t>
  </si>
  <si>
    <t>осмотр эл/сетей</t>
  </si>
  <si>
    <t>Персонифицированный учет МКД  за  2016 г.</t>
  </si>
  <si>
    <t>Остаток на 01.01.2016г.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</si>
  <si>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</si>
  <si>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</si>
  <si>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</si>
  <si>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</si>
  <si>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</si>
  <si>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покос</t>
  </si>
  <si>
    <t>Персонифицированный учет МКД  за  2017 г.</t>
  </si>
  <si>
    <t>Остаток на 01.01.2017г.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</si>
  <si>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</si>
  <si>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</si>
  <si>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</si>
  <si>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</si>
  <si>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</si>
  <si>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двор+кгм</t>
  </si>
  <si>
    <t>покос не входит</t>
  </si>
  <si>
    <t>Хол.вода на соид</t>
  </si>
  <si>
    <t>Водоотведение на соид</t>
  </si>
  <si>
    <t>Электроэнергия на соид</t>
  </si>
  <si>
    <t>Покос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</si>
</sst>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14" fontId="2" fillId="35" borderId="13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2" fontId="42" fillId="33" borderId="0" xfId="0" applyNumberFormat="1" applyFont="1" applyFill="1" applyAlignment="1">
      <alignment/>
    </xf>
    <xf numFmtId="4" fontId="1" fillId="0" borderId="16" xfId="0" applyNumberFormat="1" applyFont="1" applyBorder="1" applyAlignment="1">
      <alignment horizontal="center" vertical="center" wrapText="1"/>
    </xf>
    <xf numFmtId="14" fontId="43" fillId="33" borderId="13" xfId="0" applyNumberFormat="1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left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3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1" t="s">
        <v>69</v>
      </c>
      <c r="B1" s="71"/>
      <c r="C1" s="71"/>
      <c r="D1" s="71"/>
      <c r="E1" s="71"/>
      <c r="F1" s="71"/>
      <c r="G1" s="53"/>
    </row>
    <row r="2" spans="1:8" ht="15.75">
      <c r="A2" s="71" t="s">
        <v>42</v>
      </c>
      <c r="B2" s="71"/>
      <c r="C2" s="71"/>
      <c r="D2" s="71"/>
      <c r="E2" s="71"/>
      <c r="F2" s="71"/>
      <c r="G2" s="7"/>
      <c r="H2" s="8"/>
    </row>
    <row r="3" ht="9" customHeight="1"/>
    <row r="4" spans="1:6" ht="15.75" hidden="1" outlineLevel="1">
      <c r="A4" s="10" t="s">
        <v>40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202.7</v>
      </c>
      <c r="E5" s="10" t="s">
        <v>12</v>
      </c>
      <c r="F5" s="10"/>
    </row>
    <row r="6" ht="9" customHeight="1" collapsed="1">
      <c r="I6" s="31"/>
    </row>
    <row r="7" spans="1:6" ht="15.75">
      <c r="A7" s="7" t="s">
        <v>70</v>
      </c>
      <c r="C7" s="7"/>
      <c r="D7" s="11">
        <f>'2016'!F32</f>
        <v>23931.214</v>
      </c>
      <c r="E7" s="7" t="s">
        <v>14</v>
      </c>
      <c r="F7" s="7"/>
    </row>
    <row r="8" spans="1:6" ht="15.75">
      <c r="A8" s="7" t="s">
        <v>71</v>
      </c>
      <c r="C8" s="10"/>
      <c r="D8" s="12">
        <f>C19</f>
        <v>-10360.680000000006</v>
      </c>
      <c r="E8" s="10" t="s">
        <v>14</v>
      </c>
      <c r="F8" s="10"/>
    </row>
    <row r="9" spans="2:6" ht="15.75">
      <c r="B9" s="10"/>
      <c r="C9" s="10"/>
      <c r="D9" s="10"/>
      <c r="E9" s="10"/>
      <c r="F9" s="13" t="s">
        <v>15</v>
      </c>
    </row>
    <row r="10" spans="1:6" s="9" customFormat="1" ht="28.5" customHeight="1">
      <c r="A10" s="4" t="s">
        <v>16</v>
      </c>
      <c r="B10" s="14" t="s">
        <v>17</v>
      </c>
      <c r="C10" s="15" t="s">
        <v>72</v>
      </c>
      <c r="D10" s="15" t="s">
        <v>0</v>
      </c>
      <c r="E10" s="15" t="s">
        <v>19</v>
      </c>
      <c r="F10" s="15" t="s">
        <v>73</v>
      </c>
    </row>
    <row r="11" spans="1:9" s="18" customFormat="1" ht="30" customHeight="1">
      <c r="A11" s="4">
        <v>1</v>
      </c>
      <c r="B11" s="16" t="s">
        <v>1</v>
      </c>
      <c r="C11" s="38">
        <v>-8402.490000000005</v>
      </c>
      <c r="D11" s="36">
        <v>22766.04</v>
      </c>
      <c r="E11" s="36">
        <v>20264.64</v>
      </c>
      <c r="F11" s="36">
        <f>C11-D11+E11</f>
        <v>-10903.890000000007</v>
      </c>
      <c r="G11" s="5" t="s">
        <v>33</v>
      </c>
      <c r="H11" s="5">
        <v>9.01</v>
      </c>
      <c r="I11" s="31">
        <f>H11*12*H23</f>
        <v>21915.924</v>
      </c>
    </row>
    <row r="12" spans="1:9" s="18" customFormat="1" ht="15.75">
      <c r="A12" s="4">
        <v>2</v>
      </c>
      <c r="B12" s="16" t="s">
        <v>2</v>
      </c>
      <c r="C12" s="38">
        <v>-933.5799999999999</v>
      </c>
      <c r="D12" s="36">
        <v>2529.48</v>
      </c>
      <c r="E12" s="36">
        <v>2251.56</v>
      </c>
      <c r="F12" s="36">
        <f>C12-D12+E12</f>
        <v>-1211.5</v>
      </c>
      <c r="G12" s="10" t="s">
        <v>34</v>
      </c>
      <c r="H12" s="5">
        <v>3.7</v>
      </c>
      <c r="I12" s="30">
        <f>H12*12*H23</f>
        <v>8999.880000000001</v>
      </c>
    </row>
    <row r="13" spans="1:9" s="18" customFormat="1" ht="29.25" customHeight="1">
      <c r="A13" s="4">
        <v>3</v>
      </c>
      <c r="B13" s="16" t="s">
        <v>35</v>
      </c>
      <c r="C13" s="38">
        <v>-459.8700000000001</v>
      </c>
      <c r="D13" s="36">
        <v>1240.44</v>
      </c>
      <c r="E13" s="36">
        <v>1104.12</v>
      </c>
      <c r="F13" s="36">
        <f>C13-D13+E13</f>
        <v>-596.1900000000003</v>
      </c>
      <c r="G13" s="10" t="s">
        <v>76</v>
      </c>
      <c r="H13" s="5">
        <f>1.23+0.6</f>
        <v>1.83</v>
      </c>
      <c r="I13" s="30">
        <f>H13*12*H23</f>
        <v>4451.292</v>
      </c>
    </row>
    <row r="14" spans="1:8" s="18" customFormat="1" ht="30" customHeight="1">
      <c r="A14" s="4">
        <v>4</v>
      </c>
      <c r="B14" s="16" t="s">
        <v>36</v>
      </c>
      <c r="C14" s="38">
        <v>-233.41999999999985</v>
      </c>
      <c r="D14" s="36">
        <v>906.03</v>
      </c>
      <c r="E14" s="36">
        <v>725.3</v>
      </c>
      <c r="F14" s="36">
        <f>C14-D14+E14</f>
        <v>-414.14999999999986</v>
      </c>
      <c r="G14" s="17"/>
      <c r="H14" s="17"/>
    </row>
    <row r="15" spans="1:8" s="18" customFormat="1" ht="30" customHeight="1">
      <c r="A15" s="4">
        <v>5</v>
      </c>
      <c r="B15" s="16" t="s">
        <v>37</v>
      </c>
      <c r="C15" s="38">
        <v>-331.32000000000016</v>
      </c>
      <c r="D15" s="36">
        <v>79.61</v>
      </c>
      <c r="E15" s="36">
        <v>141.7</v>
      </c>
      <c r="F15" s="36">
        <f>C15-D15+E15</f>
        <v>-269.2300000000002</v>
      </c>
      <c r="G15" s="17"/>
      <c r="H15" s="75" t="s">
        <v>77</v>
      </c>
    </row>
    <row r="16" spans="1:8" s="18" customFormat="1" ht="30" customHeight="1">
      <c r="A16" s="4">
        <v>6</v>
      </c>
      <c r="B16" s="16" t="s">
        <v>78</v>
      </c>
      <c r="C16" s="76">
        <v>0</v>
      </c>
      <c r="D16" s="37">
        <f>151.74+50.58</f>
        <v>202.32</v>
      </c>
      <c r="E16" s="37">
        <v>165.11</v>
      </c>
      <c r="F16" s="36">
        <f>C16-D16+E16</f>
        <v>-37.20999999999998</v>
      </c>
      <c r="G16" s="17"/>
      <c r="H16" s="75"/>
    </row>
    <row r="17" spans="1:8" s="18" customFormat="1" ht="30" customHeight="1">
      <c r="A17" s="4">
        <v>7</v>
      </c>
      <c r="B17" s="16" t="s">
        <v>79</v>
      </c>
      <c r="C17" s="76">
        <v>0</v>
      </c>
      <c r="D17" s="37">
        <v>108.72</v>
      </c>
      <c r="E17" s="37">
        <v>84.7</v>
      </c>
      <c r="F17" s="36">
        <f>C17-D17+E17</f>
        <v>-24.019999999999996</v>
      </c>
      <c r="G17" s="17"/>
      <c r="H17" s="75"/>
    </row>
    <row r="18" spans="1:8" s="18" customFormat="1" ht="30" customHeight="1">
      <c r="A18" s="4">
        <v>8</v>
      </c>
      <c r="B18" s="16" t="s">
        <v>80</v>
      </c>
      <c r="C18" s="76">
        <v>0</v>
      </c>
      <c r="D18" s="37">
        <f>3867.8+1633.06</f>
        <v>5500.860000000001</v>
      </c>
      <c r="E18" s="37">
        <v>4442.93</v>
      </c>
      <c r="F18" s="36">
        <f>C18-D18+E18</f>
        <v>-1057.9300000000003</v>
      </c>
      <c r="G18" s="17"/>
      <c r="H18" s="75"/>
    </row>
    <row r="19" spans="1:6" ht="19.5" customHeight="1">
      <c r="A19" s="4"/>
      <c r="B19" s="16" t="s">
        <v>3</v>
      </c>
      <c r="C19" s="37">
        <f>SUM(C11:C18)</f>
        <v>-10360.680000000006</v>
      </c>
      <c r="D19" s="37">
        <f>SUM(D11:D18)</f>
        <v>33333.5</v>
      </c>
      <c r="E19" s="37">
        <f>SUM(E11:E18)</f>
        <v>29180.06</v>
      </c>
      <c r="F19" s="37">
        <f>SUM(F11:F18)</f>
        <v>-14514.120000000006</v>
      </c>
    </row>
    <row r="20" ht="11.25" customHeight="1"/>
    <row r="21" spans="1:6" ht="15.75">
      <c r="A21" s="71" t="s">
        <v>20</v>
      </c>
      <c r="B21" s="71"/>
      <c r="C21" s="71"/>
      <c r="D21" s="71"/>
      <c r="E21" s="71"/>
      <c r="F21" s="71"/>
    </row>
    <row r="22" spans="1:8" ht="15.75">
      <c r="A22" s="53"/>
      <c r="B22" s="53"/>
      <c r="C22" s="53"/>
      <c r="D22" s="53"/>
      <c r="E22" s="53"/>
      <c r="F22" s="53"/>
      <c r="H22" s="5" t="s">
        <v>21</v>
      </c>
    </row>
    <row r="23" spans="1:8" ht="33" customHeight="1">
      <c r="A23" s="15" t="s">
        <v>32</v>
      </c>
      <c r="B23" s="72" t="s">
        <v>4</v>
      </c>
      <c r="C23" s="72"/>
      <c r="D23" s="72"/>
      <c r="E23" s="72"/>
      <c r="F23" s="19" t="s">
        <v>10</v>
      </c>
      <c r="G23" s="20"/>
      <c r="H23" s="5">
        <f>D5</f>
        <v>202.7</v>
      </c>
    </row>
    <row r="24" spans="1:10" ht="18" customHeight="1">
      <c r="A24" s="21">
        <v>1</v>
      </c>
      <c r="B24" s="73" t="s">
        <v>5</v>
      </c>
      <c r="C24" s="73"/>
      <c r="D24" s="73"/>
      <c r="E24" s="74"/>
      <c r="F24" s="55">
        <f>I12</f>
        <v>8999.880000000001</v>
      </c>
      <c r="G24" s="10"/>
      <c r="H24" s="5" t="s">
        <v>22</v>
      </c>
      <c r="I24" s="5" t="s">
        <v>23</v>
      </c>
      <c r="J24" s="5" t="s">
        <v>24</v>
      </c>
    </row>
    <row r="25" spans="1:9" ht="18" customHeight="1">
      <c r="A25" s="23">
        <v>2</v>
      </c>
      <c r="B25" s="69" t="s">
        <v>36</v>
      </c>
      <c r="C25" s="69"/>
      <c r="D25" s="69"/>
      <c r="E25" s="70"/>
      <c r="F25" s="55">
        <f>D14</f>
        <v>906.03</v>
      </c>
      <c r="G25" s="10"/>
      <c r="I25" s="5">
        <f>249</f>
        <v>249</v>
      </c>
    </row>
    <row r="26" spans="1:9" ht="33.75" customHeight="1">
      <c r="A26" s="23">
        <v>3</v>
      </c>
      <c r="B26" s="69" t="s">
        <v>45</v>
      </c>
      <c r="C26" s="69"/>
      <c r="D26" s="69"/>
      <c r="E26" s="70"/>
      <c r="F26" s="55">
        <f>I13+F44</f>
        <v>4929.292</v>
      </c>
      <c r="I26" s="39"/>
    </row>
    <row r="27" spans="1:9" ht="18" customHeight="1">
      <c r="A27" s="23">
        <v>4</v>
      </c>
      <c r="B27" s="69" t="s">
        <v>6</v>
      </c>
      <c r="C27" s="69"/>
      <c r="D27" s="69"/>
      <c r="E27" s="70"/>
      <c r="F27" s="55">
        <f>F28+F29+F30</f>
        <v>0</v>
      </c>
      <c r="I27" s="22"/>
    </row>
    <row r="28" spans="1:7" ht="16.5" customHeight="1">
      <c r="A28" s="23" t="s">
        <v>7</v>
      </c>
      <c r="B28" s="69" t="s">
        <v>25</v>
      </c>
      <c r="C28" s="69"/>
      <c r="D28" s="69"/>
      <c r="E28" s="70"/>
      <c r="F28" s="55">
        <f>F48</f>
        <v>0</v>
      </c>
      <c r="G28" s="10"/>
    </row>
    <row r="29" spans="1:7" ht="16.5" customHeight="1">
      <c r="A29" s="23" t="s">
        <v>7</v>
      </c>
      <c r="B29" s="69" t="s">
        <v>50</v>
      </c>
      <c r="C29" s="69"/>
      <c r="D29" s="69"/>
      <c r="E29" s="70"/>
      <c r="F29" s="55">
        <v>0</v>
      </c>
      <c r="G29" s="10"/>
    </row>
    <row r="30" spans="1:7" ht="16.5" customHeight="1">
      <c r="A30" s="23" t="s">
        <v>7</v>
      </c>
      <c r="B30" s="69" t="s">
        <v>26</v>
      </c>
      <c r="C30" s="69"/>
      <c r="D30" s="69"/>
      <c r="E30" s="69"/>
      <c r="F30" s="54">
        <v>0</v>
      </c>
      <c r="G30" s="10"/>
    </row>
    <row r="31" spans="1:7" ht="17.25" customHeight="1">
      <c r="A31" s="23">
        <v>5</v>
      </c>
      <c r="B31" s="57" t="s">
        <v>37</v>
      </c>
      <c r="C31" s="57"/>
      <c r="D31" s="57"/>
      <c r="E31" s="57"/>
      <c r="F31" s="3">
        <f>D15</f>
        <v>79.61</v>
      </c>
      <c r="G31" s="10"/>
    </row>
    <row r="32" spans="1:7" ht="17.25" customHeight="1">
      <c r="A32" s="23">
        <v>6</v>
      </c>
      <c r="B32" s="57" t="s">
        <v>38</v>
      </c>
      <c r="C32" s="57"/>
      <c r="D32" s="57"/>
      <c r="E32" s="57"/>
      <c r="F32" s="3">
        <f>D12+D13</f>
        <v>3769.92</v>
      </c>
      <c r="G32" s="10"/>
    </row>
    <row r="33" spans="1:7" ht="17.25" customHeight="1">
      <c r="A33" s="23">
        <v>7</v>
      </c>
      <c r="B33" s="57" t="s">
        <v>78</v>
      </c>
      <c r="C33" s="57"/>
      <c r="D33" s="57"/>
      <c r="E33" s="57"/>
      <c r="F33" s="3">
        <f>D16</f>
        <v>202.32</v>
      </c>
      <c r="G33" s="10"/>
    </row>
    <row r="34" spans="1:7" ht="17.25" customHeight="1">
      <c r="A34" s="23">
        <v>8</v>
      </c>
      <c r="B34" s="57" t="s">
        <v>79</v>
      </c>
      <c r="C34" s="57"/>
      <c r="D34" s="57"/>
      <c r="E34" s="57"/>
      <c r="F34" s="3">
        <f>D17</f>
        <v>108.72</v>
      </c>
      <c r="G34" s="10"/>
    </row>
    <row r="35" spans="1:7" ht="17.25" customHeight="1">
      <c r="A35" s="23">
        <v>9</v>
      </c>
      <c r="B35" s="57" t="s">
        <v>80</v>
      </c>
      <c r="C35" s="57"/>
      <c r="D35" s="57"/>
      <c r="E35" s="57"/>
      <c r="F35" s="3">
        <f>D18</f>
        <v>5500.860000000001</v>
      </c>
      <c r="G35" s="10"/>
    </row>
    <row r="36" spans="1:7" s="26" customFormat="1" ht="21" customHeight="1">
      <c r="A36" s="24"/>
      <c r="B36" s="58" t="s">
        <v>8</v>
      </c>
      <c r="C36" s="58"/>
      <c r="D36" s="58"/>
      <c r="E36" s="58"/>
      <c r="F36" s="25">
        <f>F24+F25+F26+F27+F32+F31+F33+F34+F35</f>
        <v>24496.632000000005</v>
      </c>
      <c r="G36" s="7"/>
    </row>
    <row r="38" spans="1:6" ht="18" customHeight="1">
      <c r="A38" s="40" t="s">
        <v>74</v>
      </c>
      <c r="B38" s="40"/>
      <c r="C38" s="40"/>
      <c r="D38" s="40"/>
      <c r="E38" s="40"/>
      <c r="F38" s="3">
        <f>D7+D19-F36</f>
        <v>32768.081999999995</v>
      </c>
    </row>
    <row r="39" spans="1:6" ht="20.25" customHeight="1">
      <c r="A39" s="40" t="s">
        <v>75</v>
      </c>
      <c r="B39" s="40"/>
      <c r="C39" s="40"/>
      <c r="D39" s="40"/>
      <c r="E39" s="40"/>
      <c r="F39" s="3">
        <f>F19</f>
        <v>-14514.120000000006</v>
      </c>
    </row>
    <row r="40" spans="1:6" ht="18" customHeight="1">
      <c r="A40" s="41" t="s">
        <v>47</v>
      </c>
      <c r="B40" s="41"/>
      <c r="C40" s="41"/>
      <c r="D40" s="41"/>
      <c r="E40" s="41"/>
      <c r="F40" s="3">
        <f>F38+F39</f>
        <v>18253.96199999999</v>
      </c>
    </row>
    <row r="41" ht="11.25" customHeight="1"/>
    <row r="42" ht="1.5" customHeight="1"/>
    <row r="43" spans="1:6" ht="15.75">
      <c r="A43" s="27" t="s">
        <v>16</v>
      </c>
      <c r="B43" s="27" t="s">
        <v>9</v>
      </c>
      <c r="C43" s="59" t="s">
        <v>27</v>
      </c>
      <c r="D43" s="60"/>
      <c r="E43" s="61"/>
      <c r="F43" s="27" t="s">
        <v>28</v>
      </c>
    </row>
    <row r="44" spans="1:6" s="33" customFormat="1" ht="15.75" customHeight="1">
      <c r="A44" s="32"/>
      <c r="B44" s="77">
        <v>42886</v>
      </c>
      <c r="C44" s="78" t="s">
        <v>81</v>
      </c>
      <c r="D44" s="79"/>
      <c r="E44" s="80"/>
      <c r="F44" s="81">
        <v>478</v>
      </c>
    </row>
    <row r="45" spans="1:6" s="33" customFormat="1" ht="15.75">
      <c r="A45" s="32"/>
      <c r="B45" s="34"/>
      <c r="C45" s="50"/>
      <c r="D45" s="51"/>
      <c r="E45" s="52"/>
      <c r="F45" s="35"/>
    </row>
    <row r="46" spans="1:6" s="33" customFormat="1" ht="15.75">
      <c r="A46" s="32"/>
      <c r="B46" s="34"/>
      <c r="C46" s="50"/>
      <c r="D46" s="51"/>
      <c r="E46" s="52"/>
      <c r="F46" s="35"/>
    </row>
    <row r="47" spans="1:6" s="33" customFormat="1" ht="15.75">
      <c r="A47" s="32"/>
      <c r="B47" s="34"/>
      <c r="C47" s="50"/>
      <c r="D47" s="51"/>
      <c r="E47" s="52"/>
      <c r="F47" s="35"/>
    </row>
    <row r="48" spans="1:6" s="45" customFormat="1" ht="15">
      <c r="A48" s="42"/>
      <c r="B48" s="43"/>
      <c r="C48" s="65"/>
      <c r="D48" s="66"/>
      <c r="E48" s="67"/>
      <c r="F48" s="44"/>
    </row>
    <row r="49" spans="1:6" s="26" customFormat="1" ht="15.75">
      <c r="A49" s="68" t="s">
        <v>29</v>
      </c>
      <c r="B49" s="68"/>
      <c r="C49" s="68"/>
      <c r="D49" s="68"/>
      <c r="E49" s="68"/>
      <c r="F49" s="28">
        <f>SUM(F44:F48)</f>
        <v>478</v>
      </c>
    </row>
  </sheetData>
  <sheetProtection/>
  <mergeCells count="20"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6:E36"/>
    <mergeCell ref="C43:E43"/>
    <mergeCell ref="C48:E48"/>
    <mergeCell ref="A49:E49"/>
    <mergeCell ref="B33:E33"/>
    <mergeCell ref="B34:E34"/>
    <mergeCell ref="B35:E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1" t="s">
        <v>61</v>
      </c>
      <c r="B1" s="71"/>
      <c r="C1" s="71"/>
      <c r="D1" s="71"/>
      <c r="E1" s="71"/>
      <c r="F1" s="71"/>
      <c r="G1" s="46"/>
    </row>
    <row r="2" spans="1:8" ht="15.75">
      <c r="A2" s="71" t="s">
        <v>42</v>
      </c>
      <c r="B2" s="71"/>
      <c r="C2" s="71"/>
      <c r="D2" s="71"/>
      <c r="E2" s="71"/>
      <c r="F2" s="71"/>
      <c r="G2" s="7"/>
      <c r="H2" s="8"/>
    </row>
    <row r="3" ht="9" customHeight="1"/>
    <row r="4" spans="1:6" ht="15.75" hidden="1" outlineLevel="1">
      <c r="A4" s="10" t="s">
        <v>40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202.7</v>
      </c>
      <c r="E5" s="10" t="s">
        <v>12</v>
      </c>
      <c r="F5" s="10"/>
    </row>
    <row r="6" ht="9" customHeight="1" collapsed="1">
      <c r="I6" s="31"/>
    </row>
    <row r="7" spans="1:6" ht="15.75">
      <c r="A7" s="7" t="s">
        <v>62</v>
      </c>
      <c r="C7" s="7"/>
      <c r="D7" s="11">
        <f>'2015'!F32</f>
        <v>17300.346</v>
      </c>
      <c r="E7" s="7" t="s">
        <v>14</v>
      </c>
      <c r="F7" s="7"/>
    </row>
    <row r="8" spans="1:6" ht="15.75">
      <c r="A8" s="7" t="s">
        <v>63</v>
      </c>
      <c r="C8" s="10"/>
      <c r="D8" s="12">
        <f>C16</f>
        <v>-6966.220000000003</v>
      </c>
      <c r="E8" s="10" t="s">
        <v>14</v>
      </c>
      <c r="F8" s="10"/>
    </row>
    <row r="9" spans="2:6" ht="15.75">
      <c r="B9" s="10"/>
      <c r="C9" s="10"/>
      <c r="D9" s="10"/>
      <c r="E9" s="10"/>
      <c r="F9" s="13" t="s">
        <v>15</v>
      </c>
    </row>
    <row r="10" spans="1:6" s="9" customFormat="1" ht="28.5" customHeight="1">
      <c r="A10" s="4" t="s">
        <v>16</v>
      </c>
      <c r="B10" s="14" t="s">
        <v>17</v>
      </c>
      <c r="C10" s="15" t="s">
        <v>64</v>
      </c>
      <c r="D10" s="15" t="s">
        <v>0</v>
      </c>
      <c r="E10" s="15" t="s">
        <v>19</v>
      </c>
      <c r="F10" s="15" t="s">
        <v>65</v>
      </c>
    </row>
    <row r="11" spans="1:9" s="18" customFormat="1" ht="30" customHeight="1">
      <c r="A11" s="4">
        <v>1</v>
      </c>
      <c r="B11" s="16" t="s">
        <v>1</v>
      </c>
      <c r="C11" s="38">
        <v>-5664.6600000000035</v>
      </c>
      <c r="D11" s="36">
        <v>22766.04</v>
      </c>
      <c r="E11" s="36">
        <v>20028.21</v>
      </c>
      <c r="F11" s="36">
        <f>C11-D11+E11</f>
        <v>-8402.490000000005</v>
      </c>
      <c r="G11" s="5" t="s">
        <v>33</v>
      </c>
      <c r="H11" s="5">
        <v>9.01</v>
      </c>
      <c r="I11" s="31">
        <f>H11*12*H20</f>
        <v>21915.924</v>
      </c>
    </row>
    <row r="12" spans="1:9" s="18" customFormat="1" ht="15.75">
      <c r="A12" s="4">
        <v>2</v>
      </c>
      <c r="B12" s="16" t="s">
        <v>2</v>
      </c>
      <c r="C12" s="38">
        <v>-629.3899999999999</v>
      </c>
      <c r="D12" s="36">
        <v>2529.48</v>
      </c>
      <c r="E12" s="36">
        <v>2225.29</v>
      </c>
      <c r="F12" s="36">
        <f>C12-D12+E12</f>
        <v>-933.5799999999999</v>
      </c>
      <c r="G12" s="10" t="s">
        <v>34</v>
      </c>
      <c r="H12" s="5">
        <v>3.7</v>
      </c>
      <c r="I12" s="30">
        <f>H12*12*H20</f>
        <v>8999.880000000001</v>
      </c>
    </row>
    <row r="13" spans="1:9" s="18" customFormat="1" ht="29.25" customHeight="1">
      <c r="A13" s="4">
        <v>3</v>
      </c>
      <c r="B13" s="16" t="s">
        <v>35</v>
      </c>
      <c r="C13" s="38">
        <v>-310.6700000000001</v>
      </c>
      <c r="D13" s="36">
        <v>1240.44</v>
      </c>
      <c r="E13" s="36">
        <v>1091.24</v>
      </c>
      <c r="F13" s="36">
        <f>C13-D13+E13</f>
        <v>-459.8700000000001</v>
      </c>
      <c r="G13" s="10" t="s">
        <v>39</v>
      </c>
      <c r="H13" s="5">
        <f>1.23+0.6</f>
        <v>1.83</v>
      </c>
      <c r="I13" s="30">
        <f>H13*12*H20</f>
        <v>4451.292</v>
      </c>
    </row>
    <row r="14" spans="1:8" s="18" customFormat="1" ht="30" customHeight="1">
      <c r="A14" s="4">
        <v>4</v>
      </c>
      <c r="B14" s="16" t="s">
        <v>36</v>
      </c>
      <c r="C14" s="38">
        <v>-157.3699999999999</v>
      </c>
      <c r="D14" s="36">
        <v>632.4</v>
      </c>
      <c r="E14" s="36">
        <v>556.35</v>
      </c>
      <c r="F14" s="36">
        <f>C14-D14+E14</f>
        <v>-233.41999999999985</v>
      </c>
      <c r="G14" s="17"/>
      <c r="H14" s="17"/>
    </row>
    <row r="15" spans="1:8" s="18" customFormat="1" ht="30" customHeight="1">
      <c r="A15" s="4">
        <v>5</v>
      </c>
      <c r="B15" s="16" t="s">
        <v>37</v>
      </c>
      <c r="C15" s="38">
        <v>-204.1300000000001</v>
      </c>
      <c r="D15" s="36">
        <v>1127.93</v>
      </c>
      <c r="E15" s="36">
        <v>1000.74</v>
      </c>
      <c r="F15" s="36">
        <f>C15-D15+E15</f>
        <v>-331.32000000000016</v>
      </c>
      <c r="G15" s="17"/>
      <c r="H15" s="17"/>
    </row>
    <row r="16" spans="1:6" ht="19.5" customHeight="1">
      <c r="A16" s="4"/>
      <c r="B16" s="16" t="s">
        <v>3</v>
      </c>
      <c r="C16" s="37">
        <f>SUM(C11:C15)</f>
        <v>-6966.220000000003</v>
      </c>
      <c r="D16" s="37">
        <f>SUM(D11:D15)</f>
        <v>28296.29</v>
      </c>
      <c r="E16" s="37">
        <f>SUM(E11:E15)</f>
        <v>24901.83</v>
      </c>
      <c r="F16" s="37">
        <f>SUM(F11:F15)</f>
        <v>-10360.680000000006</v>
      </c>
    </row>
    <row r="17" ht="11.25" customHeight="1"/>
    <row r="18" spans="1:6" ht="15.75">
      <c r="A18" s="71" t="s">
        <v>20</v>
      </c>
      <c r="B18" s="71"/>
      <c r="C18" s="71"/>
      <c r="D18" s="71"/>
      <c r="E18" s="71"/>
      <c r="F18" s="71"/>
    </row>
    <row r="19" spans="1:8" ht="15.75">
      <c r="A19" s="46"/>
      <c r="B19" s="46"/>
      <c r="C19" s="46"/>
      <c r="D19" s="46"/>
      <c r="E19" s="46"/>
      <c r="F19" s="46"/>
      <c r="H19" s="5" t="s">
        <v>21</v>
      </c>
    </row>
    <row r="20" spans="1:8" ht="33" customHeight="1">
      <c r="A20" s="15" t="s">
        <v>32</v>
      </c>
      <c r="B20" s="72" t="s">
        <v>4</v>
      </c>
      <c r="C20" s="72"/>
      <c r="D20" s="72"/>
      <c r="E20" s="72"/>
      <c r="F20" s="19" t="s">
        <v>10</v>
      </c>
      <c r="G20" s="20"/>
      <c r="H20" s="5">
        <f>D5</f>
        <v>202.7</v>
      </c>
    </row>
    <row r="21" spans="1:10" ht="18" customHeight="1">
      <c r="A21" s="21">
        <v>1</v>
      </c>
      <c r="B21" s="73" t="s">
        <v>5</v>
      </c>
      <c r="C21" s="73"/>
      <c r="D21" s="73"/>
      <c r="E21" s="74"/>
      <c r="F21" s="55">
        <f>I12</f>
        <v>8999.880000000001</v>
      </c>
      <c r="G21" s="10"/>
      <c r="H21" s="5" t="s">
        <v>22</v>
      </c>
      <c r="I21" s="5" t="s">
        <v>23</v>
      </c>
      <c r="J21" s="5" t="s">
        <v>24</v>
      </c>
    </row>
    <row r="22" spans="1:9" ht="18" customHeight="1">
      <c r="A22" s="23">
        <v>2</v>
      </c>
      <c r="B22" s="69" t="s">
        <v>36</v>
      </c>
      <c r="C22" s="69"/>
      <c r="D22" s="69"/>
      <c r="E22" s="70"/>
      <c r="F22" s="55">
        <f>D14</f>
        <v>632.4</v>
      </c>
      <c r="G22" s="10"/>
      <c r="I22" s="5">
        <f>249</f>
        <v>249</v>
      </c>
    </row>
    <row r="23" spans="1:9" ht="33.75" customHeight="1">
      <c r="A23" s="23">
        <v>3</v>
      </c>
      <c r="B23" s="69" t="s">
        <v>45</v>
      </c>
      <c r="C23" s="69"/>
      <c r="D23" s="69"/>
      <c r="E23" s="70"/>
      <c r="F23" s="55">
        <f>I13+F39+F40+F41+F42</f>
        <v>4878.292</v>
      </c>
      <c r="I23" s="39"/>
    </row>
    <row r="24" spans="1:9" ht="18" customHeight="1">
      <c r="A24" s="23">
        <v>4</v>
      </c>
      <c r="B24" s="69" t="s">
        <v>6</v>
      </c>
      <c r="C24" s="69"/>
      <c r="D24" s="69"/>
      <c r="E24" s="70"/>
      <c r="F24" s="55">
        <f>F25+F26+F27</f>
        <v>2257</v>
      </c>
      <c r="I24" s="22"/>
    </row>
    <row r="25" spans="1:7" ht="16.5" customHeight="1">
      <c r="A25" s="23" t="s">
        <v>7</v>
      </c>
      <c r="B25" s="69" t="s">
        <v>25</v>
      </c>
      <c r="C25" s="69"/>
      <c r="D25" s="69"/>
      <c r="E25" s="70"/>
      <c r="F25" s="55">
        <f>F42</f>
        <v>109</v>
      </c>
      <c r="G25" s="10"/>
    </row>
    <row r="26" spans="1:7" ht="16.5" customHeight="1">
      <c r="A26" s="23" t="s">
        <v>7</v>
      </c>
      <c r="B26" s="69" t="s">
        <v>50</v>
      </c>
      <c r="C26" s="69"/>
      <c r="D26" s="69"/>
      <c r="E26" s="70"/>
      <c r="F26" s="55">
        <f>F38</f>
        <v>2148</v>
      </c>
      <c r="G26" s="10"/>
    </row>
    <row r="27" spans="1:7" ht="16.5" customHeight="1">
      <c r="A27" s="23" t="s">
        <v>7</v>
      </c>
      <c r="B27" s="69" t="s">
        <v>26</v>
      </c>
      <c r="C27" s="69"/>
      <c r="D27" s="69"/>
      <c r="E27" s="69"/>
      <c r="F27" s="54">
        <v>0</v>
      </c>
      <c r="G27" s="10"/>
    </row>
    <row r="28" spans="1:7" ht="17.25" customHeight="1">
      <c r="A28" s="23">
        <v>5</v>
      </c>
      <c r="B28" s="57" t="s">
        <v>37</v>
      </c>
      <c r="C28" s="57"/>
      <c r="D28" s="57"/>
      <c r="E28" s="57"/>
      <c r="F28" s="3">
        <f>D15</f>
        <v>1127.93</v>
      </c>
      <c r="G28" s="10"/>
    </row>
    <row r="29" spans="1:7" ht="17.25" customHeight="1">
      <c r="A29" s="23">
        <v>6</v>
      </c>
      <c r="B29" s="57" t="s">
        <v>38</v>
      </c>
      <c r="C29" s="57"/>
      <c r="D29" s="57"/>
      <c r="E29" s="57"/>
      <c r="F29" s="3">
        <f>D12+D13</f>
        <v>3769.92</v>
      </c>
      <c r="G29" s="10"/>
    </row>
    <row r="30" spans="1:7" s="26" customFormat="1" ht="21" customHeight="1">
      <c r="A30" s="24"/>
      <c r="B30" s="58" t="s">
        <v>8</v>
      </c>
      <c r="C30" s="58"/>
      <c r="D30" s="58"/>
      <c r="E30" s="58"/>
      <c r="F30" s="25">
        <f>F21+F22+F23+F24+F29+F28</f>
        <v>21665.422</v>
      </c>
      <c r="G30" s="7"/>
    </row>
    <row r="32" spans="1:6" ht="18" customHeight="1">
      <c r="A32" s="40" t="s">
        <v>66</v>
      </c>
      <c r="B32" s="40"/>
      <c r="C32" s="40"/>
      <c r="D32" s="40"/>
      <c r="E32" s="40"/>
      <c r="F32" s="3">
        <f>D7+D16-F30</f>
        <v>23931.214</v>
      </c>
    </row>
    <row r="33" spans="1:6" ht="20.25" customHeight="1">
      <c r="A33" s="40" t="s">
        <v>67</v>
      </c>
      <c r="B33" s="40"/>
      <c r="C33" s="40"/>
      <c r="D33" s="40"/>
      <c r="E33" s="40"/>
      <c r="F33" s="3">
        <f>F16</f>
        <v>-10360.680000000006</v>
      </c>
    </row>
    <row r="34" spans="1:6" ht="18" customHeight="1">
      <c r="A34" s="41" t="s">
        <v>47</v>
      </c>
      <c r="B34" s="41"/>
      <c r="C34" s="41"/>
      <c r="D34" s="41"/>
      <c r="E34" s="41"/>
      <c r="F34" s="3">
        <f>F32+F33</f>
        <v>13570.533999999994</v>
      </c>
    </row>
    <row r="35" ht="11.25" customHeight="1"/>
    <row r="36" ht="1.5" customHeight="1"/>
    <row r="37" spans="1:6" ht="15.75">
      <c r="A37" s="27" t="s">
        <v>16</v>
      </c>
      <c r="B37" s="27" t="s">
        <v>9</v>
      </c>
      <c r="C37" s="59" t="s">
        <v>27</v>
      </c>
      <c r="D37" s="60"/>
      <c r="E37" s="61"/>
      <c r="F37" s="27" t="s">
        <v>28</v>
      </c>
    </row>
    <row r="38" spans="1:6" s="33" customFormat="1" ht="15.75">
      <c r="A38" s="32"/>
      <c r="B38" s="34" t="s">
        <v>44</v>
      </c>
      <c r="C38" s="62" t="s">
        <v>41</v>
      </c>
      <c r="D38" s="63"/>
      <c r="E38" s="64"/>
      <c r="F38" s="35">
        <f>179*12</f>
        <v>2148</v>
      </c>
    </row>
    <row r="39" spans="1:6" s="33" customFormat="1" ht="15.75">
      <c r="A39" s="32"/>
      <c r="B39" s="34">
        <v>42521</v>
      </c>
      <c r="C39" s="47" t="s">
        <v>68</v>
      </c>
      <c r="D39" s="48"/>
      <c r="E39" s="49"/>
      <c r="F39" s="35">
        <v>109</v>
      </c>
    </row>
    <row r="40" spans="1:6" s="33" customFormat="1" ht="15.75">
      <c r="A40" s="32"/>
      <c r="B40" s="34">
        <v>42551</v>
      </c>
      <c r="C40" s="47" t="s">
        <v>68</v>
      </c>
      <c r="D40" s="48"/>
      <c r="E40" s="49"/>
      <c r="F40" s="35">
        <v>100</v>
      </c>
    </row>
    <row r="41" spans="1:6" s="33" customFormat="1" ht="15.75">
      <c r="A41" s="32"/>
      <c r="B41" s="34">
        <v>42582</v>
      </c>
      <c r="C41" s="47" t="s">
        <v>68</v>
      </c>
      <c r="D41" s="48"/>
      <c r="E41" s="49"/>
      <c r="F41" s="35">
        <v>109</v>
      </c>
    </row>
    <row r="42" spans="1:6" s="45" customFormat="1" ht="15">
      <c r="A42" s="42"/>
      <c r="B42" s="43">
        <v>42613</v>
      </c>
      <c r="C42" s="65" t="s">
        <v>68</v>
      </c>
      <c r="D42" s="66"/>
      <c r="E42" s="67"/>
      <c r="F42" s="44">
        <v>109</v>
      </c>
    </row>
    <row r="43" spans="1:6" s="26" customFormat="1" ht="15.75">
      <c r="A43" s="68" t="s">
        <v>29</v>
      </c>
      <c r="B43" s="68"/>
      <c r="C43" s="68"/>
      <c r="D43" s="68"/>
      <c r="E43" s="68"/>
      <c r="F43" s="28">
        <f>SUM(F38:F42)</f>
        <v>2575</v>
      </c>
    </row>
  </sheetData>
  <sheetProtection/>
  <mergeCells count="18">
    <mergeCell ref="B29:E29"/>
    <mergeCell ref="B30:E30"/>
    <mergeCell ref="C37:E37"/>
    <mergeCell ref="C38:E38"/>
    <mergeCell ref="C42:E42"/>
    <mergeCell ref="A43:E43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3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1" t="s">
        <v>30</v>
      </c>
      <c r="B1" s="71"/>
      <c r="C1" s="71"/>
      <c r="D1" s="71"/>
      <c r="E1" s="71"/>
      <c r="F1" s="71"/>
      <c r="G1" s="6"/>
    </row>
    <row r="2" spans="1:8" ht="15.75">
      <c r="A2" s="71" t="s">
        <v>42</v>
      </c>
      <c r="B2" s="71"/>
      <c r="C2" s="71"/>
      <c r="D2" s="71"/>
      <c r="E2" s="71"/>
      <c r="F2" s="71"/>
      <c r="G2" s="7"/>
      <c r="H2" s="8"/>
    </row>
    <row r="3" ht="9" customHeight="1"/>
    <row r="4" spans="1:6" ht="15.75" hidden="1" outlineLevel="1">
      <c r="A4" s="10" t="s">
        <v>40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202.7</v>
      </c>
      <c r="E5" s="10" t="s">
        <v>12</v>
      </c>
      <c r="F5" s="10"/>
    </row>
    <row r="6" ht="9" customHeight="1" collapsed="1">
      <c r="I6" s="31"/>
    </row>
    <row r="7" spans="1:6" ht="15.75">
      <c r="A7" s="7" t="s">
        <v>51</v>
      </c>
      <c r="C7" s="7"/>
      <c r="D7" s="11">
        <f>'2014'!F32</f>
        <v>13725.478000000003</v>
      </c>
      <c r="E7" s="7" t="s">
        <v>14</v>
      </c>
      <c r="F7" s="7"/>
    </row>
    <row r="8" spans="1:6" ht="15.75">
      <c r="A8" s="7" t="s">
        <v>13</v>
      </c>
      <c r="C8" s="10"/>
      <c r="D8" s="12">
        <f>C16</f>
        <v>-5196.000000000002</v>
      </c>
      <c r="E8" s="10" t="s">
        <v>14</v>
      </c>
      <c r="F8" s="10"/>
    </row>
    <row r="9" spans="2:6" ht="15.75">
      <c r="B9" s="10"/>
      <c r="C9" s="10"/>
      <c r="D9" s="10"/>
      <c r="E9" s="10"/>
      <c r="F9" s="13" t="s">
        <v>15</v>
      </c>
    </row>
    <row r="10" spans="1:6" s="9" customFormat="1" ht="28.5" customHeight="1">
      <c r="A10" s="4" t="s">
        <v>16</v>
      </c>
      <c r="B10" s="14" t="s">
        <v>17</v>
      </c>
      <c r="C10" s="15" t="s">
        <v>18</v>
      </c>
      <c r="D10" s="15" t="s">
        <v>0</v>
      </c>
      <c r="E10" s="15" t="s">
        <v>19</v>
      </c>
      <c r="F10" s="15" t="s">
        <v>31</v>
      </c>
    </row>
    <row r="11" spans="1:9" s="18" customFormat="1" ht="30" customHeight="1">
      <c r="A11" s="4">
        <v>1</v>
      </c>
      <c r="B11" s="16" t="s">
        <v>1</v>
      </c>
      <c r="C11" s="38">
        <v>-4267.100000000002</v>
      </c>
      <c r="D11" s="36">
        <v>22766.04</v>
      </c>
      <c r="E11" s="36">
        <v>21368.48</v>
      </c>
      <c r="F11" s="36">
        <f>C11-D11+E11</f>
        <v>-5664.6600000000035</v>
      </c>
      <c r="G11" s="5" t="s">
        <v>33</v>
      </c>
      <c r="H11" s="5">
        <v>9.01</v>
      </c>
      <c r="I11" s="31">
        <f>H11*12*H20</f>
        <v>21915.924</v>
      </c>
    </row>
    <row r="12" spans="1:9" s="18" customFormat="1" ht="15.75">
      <c r="A12" s="4">
        <v>2</v>
      </c>
      <c r="B12" s="16" t="s">
        <v>2</v>
      </c>
      <c r="C12" s="38">
        <v>-474.1099999999997</v>
      </c>
      <c r="D12" s="36">
        <v>2529.48</v>
      </c>
      <c r="E12" s="36">
        <v>2374.2</v>
      </c>
      <c r="F12" s="36">
        <f>C12-D12+E12</f>
        <v>-629.3899999999999</v>
      </c>
      <c r="G12" s="10" t="s">
        <v>34</v>
      </c>
      <c r="H12" s="5">
        <v>3.7</v>
      </c>
      <c r="I12" s="30">
        <f>H12*12*H20</f>
        <v>8999.880000000001</v>
      </c>
    </row>
    <row r="13" spans="1:9" s="18" customFormat="1" ht="29.25" customHeight="1">
      <c r="A13" s="4">
        <v>3</v>
      </c>
      <c r="B13" s="16" t="s">
        <v>35</v>
      </c>
      <c r="C13" s="38">
        <v>-234.51</v>
      </c>
      <c r="D13" s="36">
        <v>1240.44</v>
      </c>
      <c r="E13" s="36">
        <v>1164.28</v>
      </c>
      <c r="F13" s="36">
        <f>C13-D13+E13</f>
        <v>-310.6700000000001</v>
      </c>
      <c r="G13" s="10" t="s">
        <v>39</v>
      </c>
      <c r="H13" s="5">
        <f>1.23+0.6</f>
        <v>1.83</v>
      </c>
      <c r="I13" s="30">
        <f>H13*12*H20</f>
        <v>4451.292</v>
      </c>
    </row>
    <row r="14" spans="1:8" s="18" customFormat="1" ht="30" customHeight="1">
      <c r="A14" s="4">
        <v>4</v>
      </c>
      <c r="B14" s="16" t="s">
        <v>36</v>
      </c>
      <c r="C14" s="38">
        <v>-118.54999999999995</v>
      </c>
      <c r="D14" s="36">
        <v>632.4</v>
      </c>
      <c r="E14" s="36">
        <v>593.58</v>
      </c>
      <c r="F14" s="36">
        <f>C14-D14+E14</f>
        <v>-157.3699999999999</v>
      </c>
      <c r="G14" s="17"/>
      <c r="H14" s="17"/>
    </row>
    <row r="15" spans="1:8" s="18" customFormat="1" ht="30" customHeight="1">
      <c r="A15" s="4">
        <v>5</v>
      </c>
      <c r="B15" s="16" t="s">
        <v>37</v>
      </c>
      <c r="C15" s="38">
        <v>-101.72999999999996</v>
      </c>
      <c r="D15" s="36">
        <v>930.7</v>
      </c>
      <c r="E15" s="36">
        <v>828.3</v>
      </c>
      <c r="F15" s="36">
        <f>C15-D15+E15</f>
        <v>-204.1300000000001</v>
      </c>
      <c r="G15" s="17"/>
      <c r="H15" s="17"/>
    </row>
    <row r="16" spans="1:6" ht="19.5" customHeight="1">
      <c r="A16" s="4"/>
      <c r="B16" s="16" t="s">
        <v>3</v>
      </c>
      <c r="C16" s="37">
        <f>SUM(C11:C15)</f>
        <v>-5196.000000000002</v>
      </c>
      <c r="D16" s="37">
        <f>SUM(D11:D15)</f>
        <v>28099.06</v>
      </c>
      <c r="E16" s="37">
        <f>SUM(E11:E15)</f>
        <v>26328.84</v>
      </c>
      <c r="F16" s="37">
        <f>SUM(F11:F15)</f>
        <v>-6966.220000000003</v>
      </c>
    </row>
    <row r="17" ht="11.25" customHeight="1"/>
    <row r="18" spans="1:6" ht="15.75">
      <c r="A18" s="71" t="s">
        <v>20</v>
      </c>
      <c r="B18" s="71"/>
      <c r="C18" s="71"/>
      <c r="D18" s="71"/>
      <c r="E18" s="71"/>
      <c r="F18" s="71"/>
    </row>
    <row r="19" spans="1:8" ht="15.75">
      <c r="A19" s="29"/>
      <c r="B19" s="6"/>
      <c r="C19" s="6"/>
      <c r="D19" s="6"/>
      <c r="E19" s="6"/>
      <c r="F19" s="6"/>
      <c r="H19" s="5" t="s">
        <v>21</v>
      </c>
    </row>
    <row r="20" spans="1:8" ht="33" customHeight="1">
      <c r="A20" s="15" t="s">
        <v>32</v>
      </c>
      <c r="B20" s="72" t="s">
        <v>4</v>
      </c>
      <c r="C20" s="72"/>
      <c r="D20" s="72"/>
      <c r="E20" s="72"/>
      <c r="F20" s="19" t="s">
        <v>10</v>
      </c>
      <c r="G20" s="20"/>
      <c r="H20" s="5">
        <f>D5</f>
        <v>202.7</v>
      </c>
    </row>
    <row r="21" spans="1:10" ht="18" customHeight="1">
      <c r="A21" s="21">
        <v>1</v>
      </c>
      <c r="B21" s="73" t="s">
        <v>5</v>
      </c>
      <c r="C21" s="73"/>
      <c r="D21" s="73"/>
      <c r="E21" s="73"/>
      <c r="F21" s="1">
        <f>I12</f>
        <v>8999.880000000001</v>
      </c>
      <c r="G21" s="22"/>
      <c r="H21" s="5" t="s">
        <v>22</v>
      </c>
      <c r="I21" s="5" t="s">
        <v>23</v>
      </c>
      <c r="J21" s="5" t="s">
        <v>24</v>
      </c>
    </row>
    <row r="22" spans="1:9" ht="18" customHeight="1">
      <c r="A22" s="23">
        <v>2</v>
      </c>
      <c r="B22" s="69" t="s">
        <v>36</v>
      </c>
      <c r="C22" s="69"/>
      <c r="D22" s="69"/>
      <c r="E22" s="69"/>
      <c r="F22" s="2">
        <f>D14</f>
        <v>632.4</v>
      </c>
      <c r="G22" s="22"/>
      <c r="I22" s="5">
        <f>249</f>
        <v>249</v>
      </c>
    </row>
    <row r="23" spans="1:10" ht="33.75" customHeight="1">
      <c r="A23" s="23">
        <v>3</v>
      </c>
      <c r="B23" s="69" t="s">
        <v>45</v>
      </c>
      <c r="C23" s="69"/>
      <c r="D23" s="69"/>
      <c r="E23" s="69"/>
      <c r="F23" s="2">
        <f>I13</f>
        <v>4451.292</v>
      </c>
      <c r="I23" s="39" t="s">
        <v>43</v>
      </c>
      <c r="J23" s="5">
        <f>345*1.202</f>
        <v>414.69</v>
      </c>
    </row>
    <row r="24" spans="1:10" ht="18" customHeight="1">
      <c r="A24" s="23">
        <v>4</v>
      </c>
      <c r="B24" s="69" t="s">
        <v>6</v>
      </c>
      <c r="C24" s="69"/>
      <c r="D24" s="69"/>
      <c r="E24" s="69"/>
      <c r="F24" s="2">
        <f>F25+F26+F27</f>
        <v>5740</v>
      </c>
      <c r="I24" s="22"/>
      <c r="J24" s="5">
        <f>345*1.202</f>
        <v>414.69</v>
      </c>
    </row>
    <row r="25" spans="1:7" ht="16.5" customHeight="1">
      <c r="A25" s="23" t="s">
        <v>7</v>
      </c>
      <c r="B25" s="69" t="s">
        <v>25</v>
      </c>
      <c r="C25" s="69"/>
      <c r="D25" s="69"/>
      <c r="E25" s="69"/>
      <c r="F25" s="3">
        <f>F39</f>
        <v>3592</v>
      </c>
      <c r="G25" s="10"/>
    </row>
    <row r="26" spans="1:7" ht="16.5" customHeight="1">
      <c r="A26" s="23" t="s">
        <v>7</v>
      </c>
      <c r="B26" s="69" t="s">
        <v>50</v>
      </c>
      <c r="C26" s="69"/>
      <c r="D26" s="69"/>
      <c r="E26" s="69"/>
      <c r="F26" s="3">
        <f>F38</f>
        <v>2148</v>
      </c>
      <c r="G26" s="10"/>
    </row>
    <row r="27" spans="1:7" ht="16.5" customHeight="1">
      <c r="A27" s="23" t="s">
        <v>7</v>
      </c>
      <c r="B27" s="69" t="s">
        <v>26</v>
      </c>
      <c r="C27" s="69"/>
      <c r="D27" s="69"/>
      <c r="E27" s="69"/>
      <c r="F27" s="3">
        <v>0</v>
      </c>
      <c r="G27" s="10"/>
    </row>
    <row r="28" spans="1:7" ht="17.25" customHeight="1">
      <c r="A28" s="23">
        <v>5</v>
      </c>
      <c r="B28" s="57" t="s">
        <v>37</v>
      </c>
      <c r="C28" s="57"/>
      <c r="D28" s="57"/>
      <c r="E28" s="57"/>
      <c r="F28" s="3">
        <f>D15</f>
        <v>930.7</v>
      </c>
      <c r="G28" s="10"/>
    </row>
    <row r="29" spans="1:7" ht="17.25" customHeight="1">
      <c r="A29" s="23">
        <v>6</v>
      </c>
      <c r="B29" s="57" t="s">
        <v>38</v>
      </c>
      <c r="C29" s="57"/>
      <c r="D29" s="57"/>
      <c r="E29" s="57"/>
      <c r="F29" s="3">
        <f>D12+D13</f>
        <v>3769.92</v>
      </c>
      <c r="G29" s="10"/>
    </row>
    <row r="30" spans="1:7" s="26" customFormat="1" ht="21" customHeight="1">
      <c r="A30" s="24"/>
      <c r="B30" s="58" t="s">
        <v>8</v>
      </c>
      <c r="C30" s="58"/>
      <c r="D30" s="58"/>
      <c r="E30" s="58"/>
      <c r="F30" s="25">
        <f>F21+F22+F23+F24+F29+F28</f>
        <v>24524.192</v>
      </c>
      <c r="G30" s="7"/>
    </row>
    <row r="32" spans="1:6" ht="18" customHeight="1">
      <c r="A32" s="40" t="s">
        <v>49</v>
      </c>
      <c r="B32" s="40"/>
      <c r="C32" s="40"/>
      <c r="D32" s="40"/>
      <c r="E32" s="40"/>
      <c r="F32" s="3">
        <f>D7+D16-F30</f>
        <v>17300.346</v>
      </c>
    </row>
    <row r="33" spans="1:6" ht="20.25" customHeight="1">
      <c r="A33" s="40" t="s">
        <v>46</v>
      </c>
      <c r="B33" s="40"/>
      <c r="C33" s="40"/>
      <c r="D33" s="40"/>
      <c r="E33" s="40"/>
      <c r="F33" s="3">
        <f>F16</f>
        <v>-6966.220000000003</v>
      </c>
    </row>
    <row r="34" spans="1:6" ht="18" customHeight="1">
      <c r="A34" s="41" t="s">
        <v>47</v>
      </c>
      <c r="B34" s="41"/>
      <c r="C34" s="41"/>
      <c r="D34" s="41"/>
      <c r="E34" s="41"/>
      <c r="F34" s="3">
        <f>F32+F33</f>
        <v>10334.125999999998</v>
      </c>
    </row>
    <row r="35" ht="11.25" customHeight="1"/>
    <row r="37" spans="1:6" ht="15.75">
      <c r="A37" s="27" t="s">
        <v>16</v>
      </c>
      <c r="B37" s="27" t="s">
        <v>9</v>
      </c>
      <c r="C37" s="59" t="s">
        <v>27</v>
      </c>
      <c r="D37" s="60"/>
      <c r="E37" s="61"/>
      <c r="F37" s="27" t="s">
        <v>28</v>
      </c>
    </row>
    <row r="38" spans="1:6" s="33" customFormat="1" ht="15.75">
      <c r="A38" s="32"/>
      <c r="B38" s="34" t="s">
        <v>44</v>
      </c>
      <c r="C38" s="62" t="s">
        <v>41</v>
      </c>
      <c r="D38" s="63"/>
      <c r="E38" s="64"/>
      <c r="F38" s="35">
        <f>179*12</f>
        <v>2148</v>
      </c>
    </row>
    <row r="39" spans="1:6" s="45" customFormat="1" ht="15">
      <c r="A39" s="42"/>
      <c r="B39" s="43">
        <v>42353</v>
      </c>
      <c r="C39" s="65" t="s">
        <v>48</v>
      </c>
      <c r="D39" s="66"/>
      <c r="E39" s="67"/>
      <c r="F39" s="44">
        <v>3592</v>
      </c>
    </row>
    <row r="40" spans="1:6" s="26" customFormat="1" ht="15.75">
      <c r="A40" s="68" t="s">
        <v>29</v>
      </c>
      <c r="B40" s="68"/>
      <c r="C40" s="68"/>
      <c r="D40" s="68"/>
      <c r="E40" s="68"/>
      <c r="F40" s="28">
        <f>SUM(F38:F39)</f>
        <v>5740</v>
      </c>
    </row>
  </sheetData>
  <sheetProtection selectLockedCells="1" selectUnlockedCells="1"/>
  <mergeCells count="18">
    <mergeCell ref="B29:E29"/>
    <mergeCell ref="B28:E28"/>
    <mergeCell ref="A1:F1"/>
    <mergeCell ref="A2:F2"/>
    <mergeCell ref="A18:F18"/>
    <mergeCell ref="B20:E20"/>
    <mergeCell ref="B21:E21"/>
    <mergeCell ref="B22:E22"/>
    <mergeCell ref="C39:E39"/>
    <mergeCell ref="A40:E40"/>
    <mergeCell ref="C37:E37"/>
    <mergeCell ref="C38:E38"/>
    <mergeCell ref="B30:E30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1" t="s">
        <v>52</v>
      </c>
      <c r="B1" s="71"/>
      <c r="C1" s="71"/>
      <c r="D1" s="71"/>
      <c r="E1" s="71"/>
      <c r="F1" s="71"/>
      <c r="G1" s="46"/>
    </row>
    <row r="2" spans="1:8" ht="15.75">
      <c r="A2" s="71" t="s">
        <v>42</v>
      </c>
      <c r="B2" s="71"/>
      <c r="C2" s="71"/>
      <c r="D2" s="71"/>
      <c r="E2" s="71"/>
      <c r="F2" s="71"/>
      <c r="G2" s="7"/>
      <c r="H2" s="8"/>
    </row>
    <row r="3" ht="9" customHeight="1"/>
    <row r="4" spans="1:6" ht="15.75" hidden="1" outlineLevel="1">
      <c r="A4" s="10" t="s">
        <v>40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202.7</v>
      </c>
      <c r="E5" s="10" t="s">
        <v>12</v>
      </c>
      <c r="F5" s="10"/>
    </row>
    <row r="6" ht="9" customHeight="1" collapsed="1">
      <c r="I6" s="31"/>
    </row>
    <row r="7" spans="1:6" ht="15.75">
      <c r="A7" s="7" t="s">
        <v>53</v>
      </c>
      <c r="C7" s="7"/>
      <c r="D7" s="11">
        <v>8867.61</v>
      </c>
      <c r="E7" s="7" t="s">
        <v>14</v>
      </c>
      <c r="F7" s="7"/>
    </row>
    <row r="8" spans="1:6" ht="15.75">
      <c r="A8" s="7" t="s">
        <v>54</v>
      </c>
      <c r="C8" s="10"/>
      <c r="D8" s="12">
        <f>C16</f>
        <v>-5669.27</v>
      </c>
      <c r="E8" s="10" t="s">
        <v>14</v>
      </c>
      <c r="F8" s="10"/>
    </row>
    <row r="9" spans="2:6" ht="15.75">
      <c r="B9" s="10"/>
      <c r="C9" s="10"/>
      <c r="D9" s="10"/>
      <c r="E9" s="10"/>
      <c r="F9" s="13" t="s">
        <v>15</v>
      </c>
    </row>
    <row r="10" spans="1:6" s="9" customFormat="1" ht="28.5" customHeight="1">
      <c r="A10" s="4" t="s">
        <v>16</v>
      </c>
      <c r="B10" s="14" t="s">
        <v>17</v>
      </c>
      <c r="C10" s="15" t="s">
        <v>55</v>
      </c>
      <c r="D10" s="15" t="s">
        <v>0</v>
      </c>
      <c r="E10" s="15" t="s">
        <v>19</v>
      </c>
      <c r="F10" s="15" t="s">
        <v>56</v>
      </c>
    </row>
    <row r="11" spans="1:9" s="18" customFormat="1" ht="30" customHeight="1">
      <c r="A11" s="4">
        <v>1</v>
      </c>
      <c r="B11" s="16" t="s">
        <v>1</v>
      </c>
      <c r="C11" s="38">
        <v>-4689.63</v>
      </c>
      <c r="D11" s="36">
        <v>22766.04</v>
      </c>
      <c r="E11" s="36">
        <v>23188.57</v>
      </c>
      <c r="F11" s="36">
        <f>C11-D11+E11</f>
        <v>-4267.100000000002</v>
      </c>
      <c r="G11" s="5" t="s">
        <v>33</v>
      </c>
      <c r="H11" s="5">
        <v>9.01</v>
      </c>
      <c r="I11" s="31">
        <f>H11*12*H20</f>
        <v>21915.924</v>
      </c>
    </row>
    <row r="12" spans="1:9" s="18" customFormat="1" ht="15.75">
      <c r="A12" s="4">
        <v>2</v>
      </c>
      <c r="B12" s="16" t="s">
        <v>2</v>
      </c>
      <c r="C12" s="38">
        <v>-521.05</v>
      </c>
      <c r="D12" s="36">
        <v>2529.48</v>
      </c>
      <c r="E12" s="36">
        <v>2576.42</v>
      </c>
      <c r="F12" s="36">
        <f>C12-D12+E12</f>
        <v>-474.1099999999997</v>
      </c>
      <c r="G12" s="10" t="s">
        <v>34</v>
      </c>
      <c r="H12" s="5">
        <v>3.7</v>
      </c>
      <c r="I12" s="30">
        <f>H12*12*H20</f>
        <v>8999.880000000001</v>
      </c>
    </row>
    <row r="13" spans="1:9" s="18" customFormat="1" ht="29.25" customHeight="1">
      <c r="A13" s="4">
        <v>3</v>
      </c>
      <c r="B13" s="16" t="s">
        <v>35</v>
      </c>
      <c r="C13" s="38">
        <v>-312.72</v>
      </c>
      <c r="D13" s="36">
        <v>1240.44</v>
      </c>
      <c r="E13" s="36">
        <v>1318.65</v>
      </c>
      <c r="F13" s="36">
        <f>C13-D13+E13</f>
        <v>-234.51</v>
      </c>
      <c r="G13" s="10" t="s">
        <v>76</v>
      </c>
      <c r="H13" s="5">
        <f>1.23+0.6</f>
        <v>1.83</v>
      </c>
      <c r="I13" s="30">
        <f>H13*12*H20</f>
        <v>4451.292</v>
      </c>
    </row>
    <row r="14" spans="1:8" s="18" customFormat="1" ht="30" customHeight="1">
      <c r="A14" s="4">
        <v>4</v>
      </c>
      <c r="B14" s="16" t="s">
        <v>36</v>
      </c>
      <c r="C14" s="38">
        <v>-130.28</v>
      </c>
      <c r="D14" s="36">
        <v>632.4</v>
      </c>
      <c r="E14" s="36">
        <v>644.13</v>
      </c>
      <c r="F14" s="36">
        <f>C14-D14+E14</f>
        <v>-118.54999999999995</v>
      </c>
      <c r="G14" s="17"/>
      <c r="H14" s="17"/>
    </row>
    <row r="15" spans="1:8" s="18" customFormat="1" ht="30" customHeight="1">
      <c r="A15" s="4">
        <v>5</v>
      </c>
      <c r="B15" s="16" t="s">
        <v>37</v>
      </c>
      <c r="C15" s="38">
        <v>-15.59</v>
      </c>
      <c r="D15" s="36">
        <v>261.28</v>
      </c>
      <c r="E15" s="36">
        <v>175.14</v>
      </c>
      <c r="F15" s="36">
        <f>C15-D15+E15</f>
        <v>-101.72999999999996</v>
      </c>
      <c r="G15" s="17"/>
      <c r="H15" s="17"/>
    </row>
    <row r="16" spans="1:6" ht="19.5" customHeight="1">
      <c r="A16" s="4"/>
      <c r="B16" s="16" t="s">
        <v>3</v>
      </c>
      <c r="C16" s="37">
        <f>SUM(C11:C15)</f>
        <v>-5669.27</v>
      </c>
      <c r="D16" s="37">
        <f>SUM(D11:D15)</f>
        <v>27429.64</v>
      </c>
      <c r="E16" s="37">
        <f>SUM(E11:E15)</f>
        <v>27902.91</v>
      </c>
      <c r="F16" s="37">
        <f>SUM(F11:F15)</f>
        <v>-5196.000000000002</v>
      </c>
    </row>
    <row r="17" ht="11.25" customHeight="1"/>
    <row r="18" spans="1:6" ht="15.75">
      <c r="A18" s="71" t="s">
        <v>20</v>
      </c>
      <c r="B18" s="71"/>
      <c r="C18" s="71"/>
      <c r="D18" s="71"/>
      <c r="E18" s="71"/>
      <c r="F18" s="71"/>
    </row>
    <row r="19" spans="1:8" ht="15.75">
      <c r="A19" s="46"/>
      <c r="B19" s="46"/>
      <c r="C19" s="46"/>
      <c r="D19" s="46"/>
      <c r="E19" s="46"/>
      <c r="F19" s="46"/>
      <c r="H19" s="5" t="s">
        <v>21</v>
      </c>
    </row>
    <row r="20" spans="1:8" ht="33" customHeight="1">
      <c r="A20" s="15" t="s">
        <v>32</v>
      </c>
      <c r="B20" s="72" t="s">
        <v>4</v>
      </c>
      <c r="C20" s="72"/>
      <c r="D20" s="72"/>
      <c r="E20" s="72"/>
      <c r="F20" s="19" t="s">
        <v>10</v>
      </c>
      <c r="G20" s="20"/>
      <c r="H20" s="5">
        <f>D5</f>
        <v>202.7</v>
      </c>
    </row>
    <row r="21" spans="1:10" ht="18" customHeight="1">
      <c r="A21" s="21">
        <v>1</v>
      </c>
      <c r="B21" s="73" t="s">
        <v>5</v>
      </c>
      <c r="C21" s="73"/>
      <c r="D21" s="73"/>
      <c r="E21" s="74"/>
      <c r="F21" s="55">
        <f>I12</f>
        <v>8999.880000000001</v>
      </c>
      <c r="G21" s="10"/>
      <c r="H21" s="5" t="s">
        <v>22</v>
      </c>
      <c r="I21" s="5" t="s">
        <v>23</v>
      </c>
      <c r="J21" s="5" t="s">
        <v>24</v>
      </c>
    </row>
    <row r="22" spans="1:9" ht="18" customHeight="1">
      <c r="A22" s="23">
        <v>2</v>
      </c>
      <c r="B22" s="69" t="s">
        <v>36</v>
      </c>
      <c r="C22" s="69"/>
      <c r="D22" s="69"/>
      <c r="E22" s="70"/>
      <c r="F22" s="55">
        <f>D14</f>
        <v>632.4</v>
      </c>
      <c r="G22" s="10"/>
      <c r="I22" s="5">
        <f>249</f>
        <v>249</v>
      </c>
    </row>
    <row r="23" spans="1:9" ht="33.75" customHeight="1">
      <c r="A23" s="23">
        <v>3</v>
      </c>
      <c r="B23" s="69" t="s">
        <v>45</v>
      </c>
      <c r="C23" s="69"/>
      <c r="D23" s="69"/>
      <c r="E23" s="70"/>
      <c r="F23" s="55">
        <f>I13</f>
        <v>4451.292</v>
      </c>
      <c r="I23" s="39"/>
    </row>
    <row r="24" spans="1:9" ht="18" customHeight="1">
      <c r="A24" s="23">
        <v>4</v>
      </c>
      <c r="B24" s="69" t="s">
        <v>6</v>
      </c>
      <c r="C24" s="69"/>
      <c r="D24" s="69"/>
      <c r="E24" s="70"/>
      <c r="F24" s="55">
        <f>F25+F26+F27</f>
        <v>4457</v>
      </c>
      <c r="I24" s="22"/>
    </row>
    <row r="25" spans="1:7" ht="16.5" customHeight="1">
      <c r="A25" s="23" t="s">
        <v>7</v>
      </c>
      <c r="B25" s="69" t="s">
        <v>25</v>
      </c>
      <c r="C25" s="69"/>
      <c r="D25" s="69"/>
      <c r="E25" s="70"/>
      <c r="F25" s="55">
        <f>F41</f>
        <v>0</v>
      </c>
      <c r="G25" s="10"/>
    </row>
    <row r="26" spans="1:7" ht="16.5" customHeight="1">
      <c r="A26" s="23" t="s">
        <v>7</v>
      </c>
      <c r="B26" s="69" t="s">
        <v>50</v>
      </c>
      <c r="C26" s="69"/>
      <c r="D26" s="69"/>
      <c r="E26" s="69"/>
      <c r="F26" s="54">
        <f>F38+F39+F40</f>
        <v>4457</v>
      </c>
      <c r="G26" s="10"/>
    </row>
    <row r="27" spans="1:7" ht="16.5" customHeight="1">
      <c r="A27" s="23" t="s">
        <v>7</v>
      </c>
      <c r="B27" s="69" t="s">
        <v>26</v>
      </c>
      <c r="C27" s="69"/>
      <c r="D27" s="69"/>
      <c r="E27" s="69"/>
      <c r="F27" s="3">
        <v>0</v>
      </c>
      <c r="G27" s="10"/>
    </row>
    <row r="28" spans="1:7" ht="17.25" customHeight="1">
      <c r="A28" s="23">
        <v>5</v>
      </c>
      <c r="B28" s="57" t="s">
        <v>37</v>
      </c>
      <c r="C28" s="57"/>
      <c r="D28" s="57"/>
      <c r="E28" s="57"/>
      <c r="F28" s="3">
        <f>D15</f>
        <v>261.28</v>
      </c>
      <c r="G28" s="10"/>
    </row>
    <row r="29" spans="1:7" ht="17.25" customHeight="1">
      <c r="A29" s="23">
        <v>6</v>
      </c>
      <c r="B29" s="57" t="s">
        <v>38</v>
      </c>
      <c r="C29" s="57"/>
      <c r="D29" s="57"/>
      <c r="E29" s="57"/>
      <c r="F29" s="3">
        <f>D12+D13</f>
        <v>3769.92</v>
      </c>
      <c r="G29" s="10"/>
    </row>
    <row r="30" spans="1:7" s="26" customFormat="1" ht="21" customHeight="1">
      <c r="A30" s="24"/>
      <c r="B30" s="58" t="s">
        <v>8</v>
      </c>
      <c r="C30" s="58"/>
      <c r="D30" s="58"/>
      <c r="E30" s="58"/>
      <c r="F30" s="25">
        <f>F21+F22+F23+F24+F29+F28</f>
        <v>22571.771999999997</v>
      </c>
      <c r="G30" s="7"/>
    </row>
    <row r="32" spans="1:6" ht="18" customHeight="1">
      <c r="A32" s="40" t="s">
        <v>57</v>
      </c>
      <c r="B32" s="40"/>
      <c r="C32" s="40"/>
      <c r="D32" s="40"/>
      <c r="E32" s="40"/>
      <c r="F32" s="3">
        <f>D7+D16-F30</f>
        <v>13725.478000000003</v>
      </c>
    </row>
    <row r="33" spans="1:6" ht="20.25" customHeight="1">
      <c r="A33" s="40" t="s">
        <v>58</v>
      </c>
      <c r="B33" s="40"/>
      <c r="C33" s="40"/>
      <c r="D33" s="40"/>
      <c r="E33" s="40"/>
      <c r="F33" s="3">
        <f>F16</f>
        <v>-5196.000000000002</v>
      </c>
    </row>
    <row r="34" spans="1:6" ht="18" customHeight="1">
      <c r="A34" s="41" t="s">
        <v>47</v>
      </c>
      <c r="B34" s="41"/>
      <c r="C34" s="41"/>
      <c r="D34" s="41"/>
      <c r="E34" s="41"/>
      <c r="F34" s="3">
        <f>F32+F33</f>
        <v>8529.478000000001</v>
      </c>
    </row>
    <row r="35" ht="11.25" customHeight="1"/>
    <row r="37" spans="1:6" ht="15.75">
      <c r="A37" s="27" t="s">
        <v>16</v>
      </c>
      <c r="B37" s="27" t="s">
        <v>9</v>
      </c>
      <c r="C37" s="59" t="s">
        <v>27</v>
      </c>
      <c r="D37" s="60"/>
      <c r="E37" s="61"/>
      <c r="F37" s="27" t="s">
        <v>28</v>
      </c>
    </row>
    <row r="38" spans="1:6" ht="15.75">
      <c r="A38" s="42"/>
      <c r="B38" s="56" t="s">
        <v>44</v>
      </c>
      <c r="C38" s="65" t="s">
        <v>41</v>
      </c>
      <c r="D38" s="66"/>
      <c r="E38" s="67"/>
      <c r="F38" s="44">
        <f>179*12</f>
        <v>2148</v>
      </c>
    </row>
    <row r="39" spans="1:6" ht="15.75">
      <c r="A39" s="42"/>
      <c r="B39" s="56" t="s">
        <v>59</v>
      </c>
      <c r="C39" s="65" t="s">
        <v>60</v>
      </c>
      <c r="D39" s="66"/>
      <c r="E39" s="67"/>
      <c r="F39" s="44">
        <v>1571</v>
      </c>
    </row>
    <row r="40" spans="1:6" ht="15.75">
      <c r="A40" s="42"/>
      <c r="B40" s="56" t="s">
        <v>59</v>
      </c>
      <c r="C40" s="65" t="s">
        <v>60</v>
      </c>
      <c r="D40" s="66"/>
      <c r="E40" s="67"/>
      <c r="F40" s="44">
        <v>738</v>
      </c>
    </row>
    <row r="41" spans="1:6" s="45" customFormat="1" ht="15">
      <c r="A41" s="42"/>
      <c r="B41" s="43"/>
      <c r="C41" s="65"/>
      <c r="D41" s="66"/>
      <c r="E41" s="67"/>
      <c r="F41" s="44"/>
    </row>
    <row r="42" spans="1:6" s="26" customFormat="1" ht="15.75">
      <c r="A42" s="68" t="s">
        <v>29</v>
      </c>
      <c r="B42" s="68"/>
      <c r="C42" s="68"/>
      <c r="D42" s="68"/>
      <c r="E42" s="68"/>
      <c r="F42" s="28">
        <f>SUM(F38:F41)</f>
        <v>4457</v>
      </c>
    </row>
  </sheetData>
  <sheetProtection/>
  <mergeCells count="20">
    <mergeCell ref="B29:E29"/>
    <mergeCell ref="B30:E30"/>
    <mergeCell ref="C37:E37"/>
    <mergeCell ref="C38:E38"/>
    <mergeCell ref="C41:E41"/>
    <mergeCell ref="A42:E42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2017-09-18T14:06:18Z</cp:lastPrinted>
  <dcterms:created xsi:type="dcterms:W3CDTF">2015-10-12T10:40:12Z</dcterms:created>
  <dcterms:modified xsi:type="dcterms:W3CDTF">2018-03-19T13:01:07Z</dcterms:modified>
  <cp:category/>
  <cp:version/>
  <cp:contentType/>
  <cp:contentStatus/>
</cp:coreProperties>
</file>