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</sheets>
  <definedNames>
    <definedName name="_xlnm.Print_Area" localSheetId="2">'2015'!$A$1:$F$35</definedName>
  </definedNames>
  <calcPr fullCalcOnLoad="1"/>
</workbook>
</file>

<file path=xl/sharedStrings.xml><?xml version="1.0" encoding="utf-8"?>
<sst xmlns="http://schemas.openxmlformats.org/spreadsheetml/2006/main" count="299" uniqueCount="93">
  <si>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</si>
  <si>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</si>
  <si>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</si>
  <si>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</si>
  <si>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</si>
  <si>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</si>
  <si>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</si>
  <si>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</si>
  <si>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</si>
  <si>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</si>
  <si>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</si>
  <si>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</si>
  <si>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</si>
  <si>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</si>
  <si>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</si>
  <si>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</si>
  <si>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</si>
  <si>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</si>
  <si>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</si>
  <si>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</si>
  <si>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</si>
  <si>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</si>
  <si>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</si>
  <si>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</si>
  <si>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</si>
  <si>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Санитарное содержание прилегающей территории</t>
  </si>
  <si>
    <t>Сантехнические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</si>
  <si>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</si>
  <si>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</si>
  <si>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</si>
  <si>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</si>
  <si>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</si>
  <si>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</si>
  <si>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</si>
  <si>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</si>
  <si>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</si>
  <si>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</si>
  <si>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</si>
  <si>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Электроэнергия МОП</t>
  </si>
  <si>
    <t>Вывоз и складирование ТБО</t>
  </si>
  <si>
    <t>двор</t>
  </si>
  <si>
    <t>снятие показаний приборов учета э/э</t>
  </si>
  <si>
    <t>ежемесячно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</si>
  <si>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</si>
  <si>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</si>
  <si>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</si>
  <si>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Снятие показаний электроэнергии</t>
  </si>
  <si>
    <t>Остаток на 01.01.2015г</t>
  </si>
  <si>
    <t>Персонифицированный учет МКД  за  2014 г.</t>
  </si>
  <si>
    <t>Остаток на 01.01.2014г</t>
  </si>
  <si>
    <t>Задолженность на 01.01.2014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</si>
  <si>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</si>
  <si>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</si>
  <si>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</si>
  <si>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</si>
  <si>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Персонифицированный учет МКД  за  2016 г.</t>
  </si>
  <si>
    <t>Остаток на 01.01.2016г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</si>
  <si>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</si>
  <si>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</si>
  <si>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</si>
  <si>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</si>
  <si>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</si>
  <si>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Ул. Парковая аллея, д. 4</t>
  </si>
  <si>
    <t>В управлении ООО «УК Старый Город» -  01.09.2013 года</t>
  </si>
  <si>
    <t>Персонифицированный учет МКД  за  2013 г.</t>
  </si>
  <si>
    <t>Остаток на 01.09.2013г</t>
  </si>
  <si>
    <t>Задолженность на 01.09.2013 г.</t>
  </si>
  <si>
    <t>Задолженность на 01.09.2013</t>
  </si>
  <si>
    <t>Задолженность на 31.12.2013г</t>
  </si>
  <si>
    <t>Сальдо на 31.12.2013 г.</t>
  </si>
  <si>
    <t>Задолженность населения на 31.12.2013 г.</t>
  </si>
  <si>
    <t>26,03,2014</t>
  </si>
  <si>
    <t>22,05,2014</t>
  </si>
  <si>
    <t>осмотр эл. сетей</t>
  </si>
  <si>
    <t>Уборка придомовой территории (разовая)</t>
  </si>
  <si>
    <t>Покос</t>
  </si>
  <si>
    <t>Осмотр чердачных и подвальных помещений</t>
  </si>
  <si>
    <t>Прокладка трубопроводов канализации</t>
  </si>
  <si>
    <t>Персонифицированный учет МКД  за  2017 г.</t>
  </si>
  <si>
    <t>Остаток на 01.01.2017г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</si>
  <si>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</si>
  <si>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</si>
  <si>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</si>
  <si>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</si>
  <si>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</si>
  <si>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</si>
  <si>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</si>
  <si>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</si>
  <si>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покос не входит</t>
  </si>
  <si>
    <t>Обследование электрических сетей. Смена ламп накаливания, выключателей</t>
  </si>
  <si>
    <t>Электромонтажные работы</t>
  </si>
  <si>
    <t>кгм</t>
  </si>
  <si>
    <t>дворника нет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</si>
</sst>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1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4" borderId="13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2" fontId="42" fillId="33" borderId="0" xfId="0" applyNumberFormat="1" applyFont="1" applyFill="1" applyAlignment="1">
      <alignment/>
    </xf>
    <xf numFmtId="14" fontId="43" fillId="33" borderId="13" xfId="0" applyNumberFormat="1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left" vertical="center" wrapText="1"/>
    </xf>
    <xf numFmtId="0" fontId="43" fillId="33" borderId="18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15" sqref="H15"/>
    </sheetView>
  </sheetViews>
  <sheetFormatPr defaultColWidth="9.140625" defaultRowHeight="12.75" outlineLevelRow="1"/>
  <cols>
    <col min="1" max="1" width="4.421875" style="10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47" t="s">
        <v>78</v>
      </c>
      <c r="B1" s="47"/>
      <c r="C1" s="47"/>
      <c r="D1" s="47"/>
      <c r="E1" s="47"/>
      <c r="F1" s="47"/>
      <c r="G1" s="42"/>
    </row>
    <row r="2" spans="1:8" ht="15.75">
      <c r="A2" s="47" t="s">
        <v>62</v>
      </c>
      <c r="B2" s="47"/>
      <c r="C2" s="47"/>
      <c r="D2" s="47"/>
      <c r="E2" s="47"/>
      <c r="F2" s="47"/>
      <c r="G2" s="8"/>
      <c r="H2" s="9"/>
    </row>
    <row r="3" ht="5.25" customHeight="1"/>
    <row r="4" spans="1:6" ht="13.5" customHeight="1" hidden="1" outlineLevel="1">
      <c r="A4" s="11" t="s">
        <v>63</v>
      </c>
      <c r="C4" s="11"/>
      <c r="D4" s="11"/>
      <c r="E4" s="11"/>
      <c r="F4" s="11"/>
    </row>
    <row r="5" spans="1:6" ht="19.5" customHeight="1" hidden="1" outlineLevel="1">
      <c r="A5" s="11" t="s">
        <v>11</v>
      </c>
      <c r="C5" s="11"/>
      <c r="D5" s="11">
        <v>211.2</v>
      </c>
      <c r="E5" s="11" t="s">
        <v>12</v>
      </c>
      <c r="F5" s="11"/>
    </row>
    <row r="6" ht="2.25" customHeight="1" hidden="1" collapsed="1">
      <c r="I6" s="31"/>
    </row>
    <row r="7" spans="1:6" ht="17.25" customHeight="1">
      <c r="A7" s="8" t="s">
        <v>79</v>
      </c>
      <c r="C7" s="8"/>
      <c r="D7" s="12">
        <f>'2016'!F32</f>
        <v>5853.330000000009</v>
      </c>
      <c r="E7" s="8" t="s">
        <v>14</v>
      </c>
      <c r="F7" s="8"/>
    </row>
    <row r="8" spans="1:6" ht="15.75">
      <c r="A8" s="8" t="s">
        <v>80</v>
      </c>
      <c r="C8" s="11"/>
      <c r="D8" s="13">
        <f>C18</f>
        <v>-4448.410000000001</v>
      </c>
      <c r="E8" s="11" t="s">
        <v>14</v>
      </c>
      <c r="F8" s="11"/>
    </row>
    <row r="9" spans="2:6" ht="7.5" customHeight="1">
      <c r="B9" s="11"/>
      <c r="C9" s="11"/>
      <c r="D9" s="11"/>
      <c r="E9" s="11"/>
      <c r="F9" s="14" t="s">
        <v>15</v>
      </c>
    </row>
    <row r="10" spans="1:6" s="10" customFormat="1" ht="28.5" customHeight="1">
      <c r="A10" s="4" t="s">
        <v>16</v>
      </c>
      <c r="B10" s="15" t="s">
        <v>17</v>
      </c>
      <c r="C10" s="16" t="s">
        <v>81</v>
      </c>
      <c r="D10" s="16" t="s">
        <v>0</v>
      </c>
      <c r="E10" s="16" t="s">
        <v>19</v>
      </c>
      <c r="F10" s="16" t="s">
        <v>82</v>
      </c>
    </row>
    <row r="11" spans="1:9" s="19" customFormat="1" ht="30" customHeight="1">
      <c r="A11" s="4">
        <v>1</v>
      </c>
      <c r="B11" s="17" t="s">
        <v>1</v>
      </c>
      <c r="C11" s="34">
        <v>-3597.59</v>
      </c>
      <c r="D11" s="32">
        <v>22746.41</v>
      </c>
      <c r="E11" s="32">
        <v>23718.77</v>
      </c>
      <c r="F11" s="32">
        <f aca="true" t="shared" si="0" ref="F11:F17">C11-D11+E11</f>
        <v>-2625.2299999999996</v>
      </c>
      <c r="G11" s="5" t="s">
        <v>34</v>
      </c>
      <c r="H11" s="5">
        <v>9.29</v>
      </c>
      <c r="I11" s="31">
        <f>H11*12*H22</f>
        <v>23544.575999999997</v>
      </c>
    </row>
    <row r="12" spans="1:9" s="19" customFormat="1" ht="15.75">
      <c r="A12" s="4">
        <v>2</v>
      </c>
      <c r="B12" s="17" t="s">
        <v>2</v>
      </c>
      <c r="C12" s="34">
        <v>-528.0700000000006</v>
      </c>
      <c r="D12" s="32">
        <v>3193.32</v>
      </c>
      <c r="E12" s="32">
        <v>3357.04</v>
      </c>
      <c r="F12" s="32">
        <f t="shared" si="0"/>
        <v>-364.3500000000008</v>
      </c>
      <c r="G12" s="11" t="s">
        <v>35</v>
      </c>
      <c r="H12" s="5">
        <v>4</v>
      </c>
      <c r="I12" s="30">
        <f>H12*12*H22</f>
        <v>10137.599999999999</v>
      </c>
    </row>
    <row r="13" spans="1:9" s="19" customFormat="1" ht="29.25" customHeight="1">
      <c r="A13" s="4">
        <v>3</v>
      </c>
      <c r="B13" s="17" t="s">
        <v>36</v>
      </c>
      <c r="C13" s="34">
        <v>-213.77999999999997</v>
      </c>
      <c r="D13" s="32">
        <v>1292.76</v>
      </c>
      <c r="E13" s="32">
        <v>1359.04</v>
      </c>
      <c r="F13" s="32">
        <f t="shared" si="0"/>
        <v>-147.5</v>
      </c>
      <c r="G13" s="11" t="s">
        <v>91</v>
      </c>
      <c r="H13" s="5">
        <v>0.6</v>
      </c>
      <c r="I13" s="30">
        <f>H13*12*H22</f>
        <v>1520.6399999999999</v>
      </c>
    </row>
    <row r="14" spans="1:8" s="19" customFormat="1" ht="30" customHeight="1">
      <c r="A14" s="4">
        <v>4</v>
      </c>
      <c r="B14" s="17" t="s">
        <v>37</v>
      </c>
      <c r="C14" s="34">
        <v>-108.97000000000003</v>
      </c>
      <c r="D14" s="32">
        <f>944.1</f>
        <v>944.1</v>
      </c>
      <c r="E14" s="32">
        <v>859.24</v>
      </c>
      <c r="F14" s="32">
        <f t="shared" si="0"/>
        <v>-193.83000000000015</v>
      </c>
      <c r="G14" s="18" t="s">
        <v>40</v>
      </c>
      <c r="H14" s="18">
        <v>1.9</v>
      </c>
    </row>
    <row r="15" spans="1:8" s="19" customFormat="1" ht="30" customHeight="1">
      <c r="A15" s="4">
        <v>5</v>
      </c>
      <c r="B15" s="17" t="s">
        <v>85</v>
      </c>
      <c r="C15" s="43">
        <v>0</v>
      </c>
      <c r="D15" s="33">
        <f>99.54+99.54</f>
        <v>199.08</v>
      </c>
      <c r="E15" s="33">
        <v>153.75</v>
      </c>
      <c r="F15" s="32">
        <f t="shared" si="0"/>
        <v>-45.33000000000001</v>
      </c>
      <c r="G15" s="18"/>
      <c r="H15" s="44" t="s">
        <v>92</v>
      </c>
    </row>
    <row r="16" spans="1:8" s="19" customFormat="1" ht="30" customHeight="1">
      <c r="A16" s="4">
        <v>6</v>
      </c>
      <c r="B16" s="17" t="s">
        <v>86</v>
      </c>
      <c r="C16" s="43">
        <v>0</v>
      </c>
      <c r="D16" s="33">
        <f>80.34+26.78</f>
        <v>107.12</v>
      </c>
      <c r="E16" s="33">
        <v>83.85</v>
      </c>
      <c r="F16" s="32">
        <f t="shared" si="0"/>
        <v>-23.27000000000001</v>
      </c>
      <c r="G16" s="18"/>
      <c r="H16" s="44" t="s">
        <v>88</v>
      </c>
    </row>
    <row r="17" spans="1:8" s="19" customFormat="1" ht="30" customHeight="1">
      <c r="A17" s="4">
        <v>7</v>
      </c>
      <c r="B17" s="17" t="s">
        <v>87</v>
      </c>
      <c r="C17" s="43">
        <v>0</v>
      </c>
      <c r="D17" s="33">
        <f>620.64+496.1</f>
        <v>1116.74</v>
      </c>
      <c r="E17" s="33">
        <v>864.71</v>
      </c>
      <c r="F17" s="32">
        <f t="shared" si="0"/>
        <v>-252.02999999999997</v>
      </c>
      <c r="G17" s="18"/>
      <c r="H17" s="18"/>
    </row>
    <row r="18" spans="1:6" ht="19.5" customHeight="1">
      <c r="A18" s="4"/>
      <c r="B18" s="17" t="s">
        <v>3</v>
      </c>
      <c r="C18" s="33">
        <f>SUM(C11:C17)</f>
        <v>-4448.410000000001</v>
      </c>
      <c r="D18" s="33">
        <f>SUM(D11:D17)</f>
        <v>29599.53</v>
      </c>
      <c r="E18" s="33">
        <f>SUM(E11:E17)</f>
        <v>30396.4</v>
      </c>
      <c r="F18" s="33">
        <f>SUM(F11:F17)</f>
        <v>-3651.540000000001</v>
      </c>
    </row>
    <row r="19" ht="3.75" customHeight="1"/>
    <row r="20" spans="1:6" ht="15.75">
      <c r="A20" s="47" t="s">
        <v>20</v>
      </c>
      <c r="B20" s="47"/>
      <c r="C20" s="47"/>
      <c r="D20" s="47"/>
      <c r="E20" s="47"/>
      <c r="F20" s="47"/>
    </row>
    <row r="21" spans="1:8" ht="5.25" customHeight="1">
      <c r="A21" s="42"/>
      <c r="B21" s="42"/>
      <c r="C21" s="42"/>
      <c r="D21" s="42"/>
      <c r="E21" s="42"/>
      <c r="F21" s="42"/>
      <c r="H21" s="5" t="s">
        <v>21</v>
      </c>
    </row>
    <row r="22" spans="1:8" ht="33" customHeight="1">
      <c r="A22" s="16" t="s">
        <v>33</v>
      </c>
      <c r="B22" s="48" t="s">
        <v>4</v>
      </c>
      <c r="C22" s="48"/>
      <c r="D22" s="48"/>
      <c r="E22" s="48"/>
      <c r="F22" s="20" t="s">
        <v>10</v>
      </c>
      <c r="G22" s="21"/>
      <c r="H22" s="5">
        <f>D5</f>
        <v>211.2</v>
      </c>
    </row>
    <row r="23" spans="1:10" ht="18" customHeight="1">
      <c r="A23" s="22">
        <v>1</v>
      </c>
      <c r="B23" s="49" t="s">
        <v>5</v>
      </c>
      <c r="C23" s="49"/>
      <c r="D23" s="49"/>
      <c r="E23" s="50"/>
      <c r="F23" s="41">
        <f>I12</f>
        <v>10137.599999999999</v>
      </c>
      <c r="G23" s="11"/>
      <c r="H23" s="5" t="s">
        <v>22</v>
      </c>
      <c r="I23" s="5" t="s">
        <v>23</v>
      </c>
      <c r="J23" s="5" t="s">
        <v>24</v>
      </c>
    </row>
    <row r="24" spans="1:7" ht="18" customHeight="1">
      <c r="A24" s="24">
        <v>2</v>
      </c>
      <c r="B24" s="51" t="s">
        <v>37</v>
      </c>
      <c r="C24" s="51"/>
      <c r="D24" s="51"/>
      <c r="E24" s="52"/>
      <c r="F24" s="41">
        <f>D14</f>
        <v>944.1</v>
      </c>
      <c r="G24" s="11"/>
    </row>
    <row r="25" spans="1:7" ht="18" customHeight="1">
      <c r="A25" s="24">
        <v>3</v>
      </c>
      <c r="B25" s="51" t="s">
        <v>25</v>
      </c>
      <c r="C25" s="51"/>
      <c r="D25" s="51"/>
      <c r="E25" s="52"/>
      <c r="F25" s="41">
        <f>I13</f>
        <v>1520.6399999999999</v>
      </c>
      <c r="G25" s="11"/>
    </row>
    <row r="26" spans="1:7" ht="18" customHeight="1">
      <c r="A26" s="24">
        <v>4</v>
      </c>
      <c r="B26" s="51" t="s">
        <v>6</v>
      </c>
      <c r="C26" s="51"/>
      <c r="D26" s="51"/>
      <c r="E26" s="52"/>
      <c r="F26" s="41">
        <f>F27+F28+F29</f>
        <v>620</v>
      </c>
      <c r="G26" s="11"/>
    </row>
    <row r="27" spans="1:7" ht="16.5" customHeight="1">
      <c r="A27" s="24" t="s">
        <v>7</v>
      </c>
      <c r="B27" s="51" t="s">
        <v>26</v>
      </c>
      <c r="C27" s="51"/>
      <c r="D27" s="51"/>
      <c r="E27" s="52"/>
      <c r="F27" s="41">
        <f>F47+F49</f>
        <v>0</v>
      </c>
      <c r="G27" s="11"/>
    </row>
    <row r="28" spans="1:7" ht="16.5" customHeight="1">
      <c r="A28" s="24" t="s">
        <v>7</v>
      </c>
      <c r="B28" s="51" t="s">
        <v>90</v>
      </c>
      <c r="C28" s="51"/>
      <c r="D28" s="51"/>
      <c r="E28" s="52"/>
      <c r="F28" s="41">
        <f>F42</f>
        <v>620</v>
      </c>
      <c r="G28" s="11"/>
    </row>
    <row r="29" spans="1:7" ht="16.5" customHeight="1">
      <c r="A29" s="24" t="s">
        <v>7</v>
      </c>
      <c r="B29" s="51" t="s">
        <v>27</v>
      </c>
      <c r="C29" s="51"/>
      <c r="D29" s="51"/>
      <c r="E29" s="52"/>
      <c r="F29" s="41">
        <v>0</v>
      </c>
      <c r="G29" s="11"/>
    </row>
    <row r="30" spans="1:7" ht="17.25" customHeight="1">
      <c r="A30" s="24">
        <v>5</v>
      </c>
      <c r="B30" s="53" t="s">
        <v>39</v>
      </c>
      <c r="C30" s="53"/>
      <c r="D30" s="53"/>
      <c r="E30" s="54"/>
      <c r="F30" s="41">
        <f>D12+D13</f>
        <v>4486.08</v>
      </c>
      <c r="G30" s="11"/>
    </row>
    <row r="31" spans="1:7" ht="17.25" customHeight="1">
      <c r="A31" s="24">
        <v>6</v>
      </c>
      <c r="B31" s="53" t="s">
        <v>85</v>
      </c>
      <c r="C31" s="53"/>
      <c r="D31" s="53"/>
      <c r="E31" s="53"/>
      <c r="F31" s="3">
        <f>D15</f>
        <v>199.08</v>
      </c>
      <c r="G31" s="11"/>
    </row>
    <row r="32" spans="1:7" ht="17.25" customHeight="1">
      <c r="A32" s="24">
        <v>7</v>
      </c>
      <c r="B32" s="53" t="s">
        <v>86</v>
      </c>
      <c r="C32" s="53"/>
      <c r="D32" s="53"/>
      <c r="E32" s="53"/>
      <c r="F32" s="3">
        <f>D16</f>
        <v>107.12</v>
      </c>
      <c r="G32" s="11"/>
    </row>
    <row r="33" spans="1:7" ht="17.25" customHeight="1">
      <c r="A33" s="24">
        <v>8</v>
      </c>
      <c r="B33" s="53" t="s">
        <v>87</v>
      </c>
      <c r="C33" s="53"/>
      <c r="D33" s="53"/>
      <c r="E33" s="53"/>
      <c r="F33" s="3">
        <f>D17</f>
        <v>1116.74</v>
      </c>
      <c r="G33" s="11"/>
    </row>
    <row r="34" spans="1:7" s="27" customFormat="1" ht="21" customHeight="1">
      <c r="A34" s="25"/>
      <c r="B34" s="55" t="s">
        <v>8</v>
      </c>
      <c r="C34" s="55"/>
      <c r="D34" s="55"/>
      <c r="E34" s="56"/>
      <c r="F34" s="29">
        <f>F23+F24+F25+F26+F30+F31+F32+F33</f>
        <v>19131.36</v>
      </c>
      <c r="G34" s="8"/>
    </row>
    <row r="35" ht="7.5" customHeight="1"/>
    <row r="36" spans="1:6" ht="18" customHeight="1">
      <c r="A36" s="35" t="s">
        <v>83</v>
      </c>
      <c r="B36" s="35"/>
      <c r="C36" s="35"/>
      <c r="D36" s="35"/>
      <c r="E36" s="35"/>
      <c r="F36" s="3">
        <f>D7+D18-F34</f>
        <v>16321.500000000007</v>
      </c>
    </row>
    <row r="37" spans="1:6" ht="20.25" customHeight="1">
      <c r="A37" s="35" t="s">
        <v>84</v>
      </c>
      <c r="B37" s="35"/>
      <c r="C37" s="35"/>
      <c r="D37" s="35"/>
      <c r="E37" s="35"/>
      <c r="F37" s="3">
        <f>F18</f>
        <v>-3651.540000000001</v>
      </c>
    </row>
    <row r="38" spans="1:6" ht="18" customHeight="1">
      <c r="A38" s="36" t="s">
        <v>44</v>
      </c>
      <c r="B38" s="36"/>
      <c r="C38" s="36"/>
      <c r="D38" s="36"/>
      <c r="E38" s="36"/>
      <c r="F38" s="3">
        <f>F36+F37</f>
        <v>12669.960000000006</v>
      </c>
    </row>
    <row r="39" ht="6.75" customHeight="1"/>
    <row r="40" ht="15.75" hidden="1"/>
    <row r="41" spans="1:6" ht="15.75">
      <c r="A41" s="28" t="s">
        <v>16</v>
      </c>
      <c r="B41" s="28" t="s">
        <v>9</v>
      </c>
      <c r="C41" s="57" t="s">
        <v>28</v>
      </c>
      <c r="D41" s="58"/>
      <c r="E41" s="59"/>
      <c r="F41" s="28" t="s">
        <v>29</v>
      </c>
    </row>
    <row r="42" spans="1:6" ht="15.75" customHeight="1">
      <c r="A42" s="38"/>
      <c r="B42" s="45">
        <v>43000</v>
      </c>
      <c r="C42" s="60" t="s">
        <v>89</v>
      </c>
      <c r="D42" s="61"/>
      <c r="E42" s="62"/>
      <c r="F42" s="46">
        <v>620</v>
      </c>
    </row>
    <row r="43" spans="1:6" ht="15.75">
      <c r="A43" s="38"/>
      <c r="B43" s="39"/>
      <c r="C43" s="63"/>
      <c r="D43" s="64"/>
      <c r="E43" s="65"/>
      <c r="F43" s="40"/>
    </row>
    <row r="44" spans="1:6" ht="15.75">
      <c r="A44" s="38"/>
      <c r="B44" s="39"/>
      <c r="C44" s="63"/>
      <c r="D44" s="64"/>
      <c r="E44" s="65"/>
      <c r="F44" s="40"/>
    </row>
    <row r="45" spans="1:6" ht="15.75">
      <c r="A45" s="38"/>
      <c r="B45" s="39"/>
      <c r="C45" s="63"/>
      <c r="D45" s="64"/>
      <c r="E45" s="65"/>
      <c r="F45" s="40"/>
    </row>
    <row r="46" spans="1:6" ht="15.75">
      <c r="A46" s="38"/>
      <c r="B46" s="39"/>
      <c r="C46" s="63"/>
      <c r="D46" s="64"/>
      <c r="E46" s="65"/>
      <c r="F46" s="40"/>
    </row>
    <row r="47" spans="1:6" ht="15.75" customHeight="1">
      <c r="A47" s="38"/>
      <c r="B47" s="39"/>
      <c r="C47" s="63"/>
      <c r="D47" s="64"/>
      <c r="E47" s="65"/>
      <c r="F47" s="40"/>
    </row>
    <row r="48" spans="1:6" ht="15.75">
      <c r="A48" s="38"/>
      <c r="B48" s="39"/>
      <c r="C48" s="63"/>
      <c r="D48" s="64"/>
      <c r="E48" s="65"/>
      <c r="F48" s="40"/>
    </row>
    <row r="49" spans="1:6" ht="15.75" customHeight="1">
      <c r="A49" s="4"/>
      <c r="B49" s="6"/>
      <c r="C49" s="63"/>
      <c r="D49" s="64"/>
      <c r="E49" s="65"/>
      <c r="F49" s="7"/>
    </row>
    <row r="50" spans="1:6" s="27" customFormat="1" ht="15.75">
      <c r="A50" s="66" t="s">
        <v>30</v>
      </c>
      <c r="B50" s="66"/>
      <c r="C50" s="66"/>
      <c r="D50" s="66"/>
      <c r="E50" s="66"/>
      <c r="F50" s="29">
        <f>SUM(F42:F49)</f>
        <v>620</v>
      </c>
    </row>
  </sheetData>
  <sheetProtection/>
  <mergeCells count="26">
    <mergeCell ref="C45:E45"/>
    <mergeCell ref="C46:E46"/>
    <mergeCell ref="C47:E47"/>
    <mergeCell ref="C48:E48"/>
    <mergeCell ref="C49:E49"/>
    <mergeCell ref="A50:E50"/>
    <mergeCell ref="B34:E34"/>
    <mergeCell ref="C41:E41"/>
    <mergeCell ref="C42:E42"/>
    <mergeCell ref="C43:E43"/>
    <mergeCell ref="C44:E44"/>
    <mergeCell ref="B31:E31"/>
    <mergeCell ref="B32:E32"/>
    <mergeCell ref="B33:E33"/>
    <mergeCell ref="B25:E25"/>
    <mergeCell ref="B26:E26"/>
    <mergeCell ref="B27:E27"/>
    <mergeCell ref="B28:E28"/>
    <mergeCell ref="B29:E29"/>
    <mergeCell ref="B30:E30"/>
    <mergeCell ref="A1:F1"/>
    <mergeCell ref="A2:F2"/>
    <mergeCell ref="A20:F20"/>
    <mergeCell ref="B22:E22"/>
    <mergeCell ref="B23:E23"/>
    <mergeCell ref="B24:E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6">
      <selection activeCell="D8" sqref="D8"/>
    </sheetView>
  </sheetViews>
  <sheetFormatPr defaultColWidth="9.140625" defaultRowHeight="12.75" outlineLevelRow="1"/>
  <cols>
    <col min="1" max="1" width="4.421875" style="10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47" t="s">
        <v>55</v>
      </c>
      <c r="B1" s="47"/>
      <c r="C1" s="47"/>
      <c r="D1" s="47"/>
      <c r="E1" s="47"/>
      <c r="F1" s="47"/>
      <c r="G1" s="37"/>
    </row>
    <row r="2" spans="1:8" ht="15.75">
      <c r="A2" s="47" t="s">
        <v>62</v>
      </c>
      <c r="B2" s="47"/>
      <c r="C2" s="47"/>
      <c r="D2" s="47"/>
      <c r="E2" s="47"/>
      <c r="F2" s="47"/>
      <c r="G2" s="8"/>
      <c r="H2" s="9"/>
    </row>
    <row r="3" ht="5.25" customHeight="1"/>
    <row r="4" spans="1:6" ht="13.5" customHeight="1" hidden="1" outlineLevel="1">
      <c r="A4" s="11" t="s">
        <v>63</v>
      </c>
      <c r="C4" s="11"/>
      <c r="D4" s="11"/>
      <c r="E4" s="11"/>
      <c r="F4" s="11"/>
    </row>
    <row r="5" spans="1:6" ht="19.5" customHeight="1" hidden="1" outlineLevel="1">
      <c r="A5" s="11" t="s">
        <v>11</v>
      </c>
      <c r="C5" s="11"/>
      <c r="D5" s="11">
        <v>211.2</v>
      </c>
      <c r="E5" s="11" t="s">
        <v>12</v>
      </c>
      <c r="F5" s="11"/>
    </row>
    <row r="6" ht="2.25" customHeight="1" hidden="1" collapsed="1">
      <c r="I6" s="31"/>
    </row>
    <row r="7" spans="1:6" ht="17.25" customHeight="1">
      <c r="A7" s="8" t="s">
        <v>56</v>
      </c>
      <c r="C7" s="8"/>
      <c r="D7" s="12">
        <f>'2015'!F32</f>
        <v>5749.520000000011</v>
      </c>
      <c r="E7" s="8" t="s">
        <v>14</v>
      </c>
      <c r="F7" s="8"/>
    </row>
    <row r="8" spans="1:6" ht="15.75">
      <c r="A8" s="8" t="s">
        <v>57</v>
      </c>
      <c r="C8" s="11"/>
      <c r="D8" s="13">
        <f>C16</f>
        <v>-2213.0899999999997</v>
      </c>
      <c r="E8" s="11" t="s">
        <v>14</v>
      </c>
      <c r="F8" s="11"/>
    </row>
    <row r="9" spans="2:6" ht="7.5" customHeight="1">
      <c r="B9" s="11"/>
      <c r="C9" s="11"/>
      <c r="D9" s="11"/>
      <c r="E9" s="11"/>
      <c r="F9" s="14" t="s">
        <v>15</v>
      </c>
    </row>
    <row r="10" spans="1:6" s="10" customFormat="1" ht="28.5" customHeight="1">
      <c r="A10" s="4" t="s">
        <v>16</v>
      </c>
      <c r="B10" s="15" t="s">
        <v>17</v>
      </c>
      <c r="C10" s="16" t="s">
        <v>58</v>
      </c>
      <c r="D10" s="16" t="s">
        <v>0</v>
      </c>
      <c r="E10" s="16" t="s">
        <v>19</v>
      </c>
      <c r="F10" s="16" t="s">
        <v>59</v>
      </c>
    </row>
    <row r="11" spans="1:9" s="19" customFormat="1" ht="30" customHeight="1">
      <c r="A11" s="4">
        <v>1</v>
      </c>
      <c r="B11" s="17" t="s">
        <v>1</v>
      </c>
      <c r="C11" s="34">
        <v>-1818.6399999999994</v>
      </c>
      <c r="D11" s="32">
        <v>22746.41</v>
      </c>
      <c r="E11" s="32">
        <v>20967.46</v>
      </c>
      <c r="F11" s="32">
        <f>C11-D11+E11</f>
        <v>-3597.59</v>
      </c>
      <c r="G11" s="5" t="s">
        <v>34</v>
      </c>
      <c r="H11" s="5">
        <v>9.29</v>
      </c>
      <c r="I11" s="31">
        <f>H11*12*H20</f>
        <v>23544.575999999997</v>
      </c>
    </row>
    <row r="12" spans="1:9" s="19" customFormat="1" ht="15.75">
      <c r="A12" s="4">
        <v>2</v>
      </c>
      <c r="B12" s="17" t="s">
        <v>2</v>
      </c>
      <c r="C12" s="34">
        <v>-244.82000000000062</v>
      </c>
      <c r="D12" s="32">
        <v>3193.32</v>
      </c>
      <c r="E12" s="32">
        <v>2910.07</v>
      </c>
      <c r="F12" s="32">
        <f>C12-D12+E12</f>
        <v>-528.0700000000006</v>
      </c>
      <c r="G12" s="11" t="s">
        <v>35</v>
      </c>
      <c r="H12" s="5">
        <v>4</v>
      </c>
      <c r="I12" s="30">
        <f>H12*12*H20</f>
        <v>10137.599999999999</v>
      </c>
    </row>
    <row r="13" spans="1:9" s="19" customFormat="1" ht="29.25" customHeight="1">
      <c r="A13" s="4">
        <v>3</v>
      </c>
      <c r="B13" s="17" t="s">
        <v>36</v>
      </c>
      <c r="C13" s="34">
        <v>-99.1099999999999</v>
      </c>
      <c r="D13" s="32">
        <v>1292.76</v>
      </c>
      <c r="E13" s="32">
        <v>1178.09</v>
      </c>
      <c r="F13" s="32">
        <f>C13-D13+E13</f>
        <v>-213.77999999999997</v>
      </c>
      <c r="G13" s="11" t="s">
        <v>40</v>
      </c>
      <c r="H13" s="5">
        <v>2.5</v>
      </c>
      <c r="I13" s="30">
        <f>H13*12*H20</f>
        <v>6336</v>
      </c>
    </row>
    <row r="14" spans="1:8" s="19" customFormat="1" ht="30" customHeight="1">
      <c r="A14" s="4">
        <v>4</v>
      </c>
      <c r="B14" s="17" t="s">
        <v>37</v>
      </c>
      <c r="C14" s="34">
        <v>-50.520000000000095</v>
      </c>
      <c r="D14" s="32">
        <v>658.92</v>
      </c>
      <c r="E14" s="32">
        <v>600.47</v>
      </c>
      <c r="F14" s="32">
        <f>C14-D14+E14</f>
        <v>-108.97000000000003</v>
      </c>
      <c r="G14" s="18"/>
      <c r="H14" s="18"/>
    </row>
    <row r="15" spans="1:8" s="19" customFormat="1" ht="30" customHeight="1">
      <c r="A15" s="4">
        <v>5</v>
      </c>
      <c r="B15" s="17" t="s">
        <v>38</v>
      </c>
      <c r="C15" s="34">
        <v>0</v>
      </c>
      <c r="D15" s="32">
        <v>0</v>
      </c>
      <c r="E15" s="32">
        <v>0</v>
      </c>
      <c r="F15" s="32">
        <f>C15-D15+E15</f>
        <v>0</v>
      </c>
      <c r="G15" s="18"/>
      <c r="H15" s="18"/>
    </row>
    <row r="16" spans="1:6" ht="19.5" customHeight="1">
      <c r="A16" s="4"/>
      <c r="B16" s="17" t="s">
        <v>3</v>
      </c>
      <c r="C16" s="33">
        <f>SUM(C11:C15)</f>
        <v>-2213.0899999999997</v>
      </c>
      <c r="D16" s="33">
        <f>SUM(D11:D15)</f>
        <v>27891.409999999996</v>
      </c>
      <c r="E16" s="33">
        <f>SUM(E11:E15)</f>
        <v>25656.09</v>
      </c>
      <c r="F16" s="33">
        <f>SUM(F11:F15)</f>
        <v>-4448.410000000001</v>
      </c>
    </row>
    <row r="17" ht="3.75" customHeight="1"/>
    <row r="18" spans="1:6" ht="15.75">
      <c r="A18" s="47" t="s">
        <v>20</v>
      </c>
      <c r="B18" s="47"/>
      <c r="C18" s="47"/>
      <c r="D18" s="47"/>
      <c r="E18" s="47"/>
      <c r="F18" s="47"/>
    </row>
    <row r="19" spans="1:8" ht="5.25" customHeight="1">
      <c r="A19" s="37"/>
      <c r="B19" s="37"/>
      <c r="C19" s="37"/>
      <c r="D19" s="37"/>
      <c r="E19" s="37"/>
      <c r="F19" s="37"/>
      <c r="H19" s="5" t="s">
        <v>21</v>
      </c>
    </row>
    <row r="20" spans="1:8" ht="33" customHeight="1">
      <c r="A20" s="16" t="s">
        <v>33</v>
      </c>
      <c r="B20" s="48" t="s">
        <v>4</v>
      </c>
      <c r="C20" s="48"/>
      <c r="D20" s="48"/>
      <c r="E20" s="48"/>
      <c r="F20" s="20" t="s">
        <v>10</v>
      </c>
      <c r="G20" s="21"/>
      <c r="H20" s="5">
        <f>D5</f>
        <v>211.2</v>
      </c>
    </row>
    <row r="21" spans="1:10" ht="18" customHeight="1">
      <c r="A21" s="22">
        <v>1</v>
      </c>
      <c r="B21" s="49" t="s">
        <v>5</v>
      </c>
      <c r="C21" s="49"/>
      <c r="D21" s="49"/>
      <c r="E21" s="50"/>
      <c r="F21" s="41">
        <f>I12</f>
        <v>10137.599999999999</v>
      </c>
      <c r="G21" s="11"/>
      <c r="H21" s="5" t="s">
        <v>22</v>
      </c>
      <c r="I21" s="5" t="s">
        <v>23</v>
      </c>
      <c r="J21" s="5" t="s">
        <v>24</v>
      </c>
    </row>
    <row r="22" spans="1:7" ht="18" customHeight="1">
      <c r="A22" s="24">
        <v>2</v>
      </c>
      <c r="B22" s="51" t="s">
        <v>37</v>
      </c>
      <c r="C22" s="51"/>
      <c r="D22" s="51"/>
      <c r="E22" s="52"/>
      <c r="F22" s="41">
        <f>D14</f>
        <v>658.92</v>
      </c>
      <c r="G22" s="11"/>
    </row>
    <row r="23" spans="1:7" ht="18" customHeight="1">
      <c r="A23" s="24">
        <v>3</v>
      </c>
      <c r="B23" s="51" t="s">
        <v>25</v>
      </c>
      <c r="C23" s="51"/>
      <c r="D23" s="51"/>
      <c r="E23" s="52"/>
      <c r="F23" s="41">
        <f>I13</f>
        <v>6336</v>
      </c>
      <c r="G23" s="11"/>
    </row>
    <row r="24" spans="1:7" ht="18" customHeight="1">
      <c r="A24" s="24">
        <v>4</v>
      </c>
      <c r="B24" s="51" t="s">
        <v>6</v>
      </c>
      <c r="C24" s="51"/>
      <c r="D24" s="51"/>
      <c r="E24" s="52"/>
      <c r="F24" s="41">
        <f>F25+F26+F27</f>
        <v>6169</v>
      </c>
      <c r="G24" s="11"/>
    </row>
    <row r="25" spans="1:7" ht="16.5" customHeight="1">
      <c r="A25" s="24" t="s">
        <v>7</v>
      </c>
      <c r="B25" s="51" t="s">
        <v>26</v>
      </c>
      <c r="C25" s="51"/>
      <c r="D25" s="51"/>
      <c r="E25" s="52"/>
      <c r="F25" s="41">
        <f>F43+F45</f>
        <v>4021</v>
      </c>
      <c r="G25" s="11"/>
    </row>
    <row r="26" spans="1:7" ht="16.5" customHeight="1">
      <c r="A26" s="24" t="s">
        <v>7</v>
      </c>
      <c r="B26" s="51" t="s">
        <v>46</v>
      </c>
      <c r="C26" s="51"/>
      <c r="D26" s="51"/>
      <c r="E26" s="52"/>
      <c r="F26" s="41">
        <f>F38</f>
        <v>2148</v>
      </c>
      <c r="G26" s="11"/>
    </row>
    <row r="27" spans="1:7" ht="16.5" customHeight="1">
      <c r="A27" s="24" t="s">
        <v>7</v>
      </c>
      <c r="B27" s="51" t="s">
        <v>27</v>
      </c>
      <c r="C27" s="51"/>
      <c r="D27" s="51"/>
      <c r="E27" s="52"/>
      <c r="F27" s="41">
        <v>0</v>
      </c>
      <c r="G27" s="11"/>
    </row>
    <row r="28" spans="1:7" ht="17.25" customHeight="1">
      <c r="A28" s="24">
        <v>5</v>
      </c>
      <c r="B28" s="53" t="s">
        <v>38</v>
      </c>
      <c r="C28" s="53"/>
      <c r="D28" s="53"/>
      <c r="E28" s="54"/>
      <c r="F28" s="41">
        <f>D15</f>
        <v>0</v>
      </c>
      <c r="G28" s="11"/>
    </row>
    <row r="29" spans="1:7" ht="17.25" customHeight="1">
      <c r="A29" s="24">
        <v>6</v>
      </c>
      <c r="B29" s="53" t="s">
        <v>39</v>
      </c>
      <c r="C29" s="53"/>
      <c r="D29" s="53"/>
      <c r="E29" s="54"/>
      <c r="F29" s="41">
        <f>D12+D13</f>
        <v>4486.08</v>
      </c>
      <c r="G29" s="11"/>
    </row>
    <row r="30" spans="1:7" s="27" customFormat="1" ht="21" customHeight="1">
      <c r="A30" s="25"/>
      <c r="B30" s="55" t="s">
        <v>8</v>
      </c>
      <c r="C30" s="55"/>
      <c r="D30" s="55"/>
      <c r="E30" s="56"/>
      <c r="F30" s="29">
        <f>F21+F22+F23+F24+F29+F28</f>
        <v>27787.6</v>
      </c>
      <c r="G30" s="8"/>
    </row>
    <row r="31" ht="7.5" customHeight="1"/>
    <row r="32" spans="1:6" ht="18" customHeight="1">
      <c r="A32" s="35" t="s">
        <v>60</v>
      </c>
      <c r="B32" s="35"/>
      <c r="C32" s="35"/>
      <c r="D32" s="35"/>
      <c r="E32" s="35"/>
      <c r="F32" s="3">
        <f>D7+D16-F30</f>
        <v>5853.330000000009</v>
      </c>
    </row>
    <row r="33" spans="1:6" ht="20.25" customHeight="1">
      <c r="A33" s="35" t="s">
        <v>61</v>
      </c>
      <c r="B33" s="35"/>
      <c r="C33" s="35"/>
      <c r="D33" s="35"/>
      <c r="E33" s="35"/>
      <c r="F33" s="3">
        <f>F16</f>
        <v>-4448.410000000001</v>
      </c>
    </row>
    <row r="34" spans="1:6" ht="18" customHeight="1">
      <c r="A34" s="36" t="s">
        <v>44</v>
      </c>
      <c r="B34" s="36"/>
      <c r="C34" s="36"/>
      <c r="D34" s="36"/>
      <c r="E34" s="36"/>
      <c r="F34" s="3">
        <f>F32+F33</f>
        <v>1404.9200000000083</v>
      </c>
    </row>
    <row r="35" ht="6.75" customHeight="1"/>
    <row r="36" ht="15.75" hidden="1"/>
    <row r="37" spans="1:6" ht="15.75">
      <c r="A37" s="28" t="s">
        <v>16</v>
      </c>
      <c r="B37" s="28" t="s">
        <v>9</v>
      </c>
      <c r="C37" s="57" t="s">
        <v>28</v>
      </c>
      <c r="D37" s="58"/>
      <c r="E37" s="59"/>
      <c r="F37" s="28" t="s">
        <v>29</v>
      </c>
    </row>
    <row r="38" spans="1:6" ht="15.75">
      <c r="A38" s="38"/>
      <c r="B38" s="39" t="s">
        <v>42</v>
      </c>
      <c r="C38" s="63" t="s">
        <v>41</v>
      </c>
      <c r="D38" s="64"/>
      <c r="E38" s="65"/>
      <c r="F38" s="40">
        <f>12*179</f>
        <v>2148</v>
      </c>
    </row>
    <row r="39" spans="1:6" ht="15.75">
      <c r="A39" s="38"/>
      <c r="B39" s="39">
        <v>42429</v>
      </c>
      <c r="C39" s="63" t="s">
        <v>74</v>
      </c>
      <c r="D39" s="64"/>
      <c r="E39" s="65"/>
      <c r="F39" s="40">
        <v>2174</v>
      </c>
    </row>
    <row r="40" spans="1:6" ht="15.75">
      <c r="A40" s="38"/>
      <c r="B40" s="39">
        <v>42521</v>
      </c>
      <c r="C40" s="63" t="s">
        <v>75</v>
      </c>
      <c r="D40" s="64"/>
      <c r="E40" s="65"/>
      <c r="F40" s="40">
        <v>109</v>
      </c>
    </row>
    <row r="41" spans="1:6" ht="15.75">
      <c r="A41" s="38"/>
      <c r="B41" s="39">
        <v>42551</v>
      </c>
      <c r="C41" s="63" t="s">
        <v>75</v>
      </c>
      <c r="D41" s="64"/>
      <c r="E41" s="65"/>
      <c r="F41" s="40">
        <v>100</v>
      </c>
    </row>
    <row r="42" spans="1:6" ht="15.75">
      <c r="A42" s="38"/>
      <c r="B42" s="39">
        <v>42582</v>
      </c>
      <c r="C42" s="63" t="s">
        <v>75</v>
      </c>
      <c r="D42" s="64"/>
      <c r="E42" s="65"/>
      <c r="F42" s="40">
        <v>109</v>
      </c>
    </row>
    <row r="43" spans="1:6" ht="15.75" customHeight="1">
      <c r="A43" s="38"/>
      <c r="B43" s="39">
        <v>42613</v>
      </c>
      <c r="C43" s="63" t="s">
        <v>76</v>
      </c>
      <c r="D43" s="64"/>
      <c r="E43" s="65"/>
      <c r="F43" s="40">
        <v>931</v>
      </c>
    </row>
    <row r="44" spans="1:6" ht="15.75">
      <c r="A44" s="38"/>
      <c r="B44" s="39">
        <v>42613</v>
      </c>
      <c r="C44" s="63" t="s">
        <v>75</v>
      </c>
      <c r="D44" s="64"/>
      <c r="E44" s="65"/>
      <c r="F44" s="40">
        <v>109</v>
      </c>
    </row>
    <row r="45" spans="1:6" ht="15.75" customHeight="1">
      <c r="A45" s="4"/>
      <c r="B45" s="6">
        <v>42621</v>
      </c>
      <c r="C45" s="63" t="s">
        <v>77</v>
      </c>
      <c r="D45" s="64"/>
      <c r="E45" s="65"/>
      <c r="F45" s="7">
        <v>3090</v>
      </c>
    </row>
    <row r="46" spans="1:6" s="27" customFormat="1" ht="15.75">
      <c r="A46" s="66" t="s">
        <v>30</v>
      </c>
      <c r="B46" s="66"/>
      <c r="C46" s="66"/>
      <c r="D46" s="66"/>
      <c r="E46" s="66"/>
      <c r="F46" s="29">
        <f>SUM(F38:F45)</f>
        <v>8770</v>
      </c>
    </row>
  </sheetData>
  <sheetProtection/>
  <mergeCells count="24">
    <mergeCell ref="B29:E29"/>
    <mergeCell ref="B30:E30"/>
    <mergeCell ref="C37:E37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  <mergeCell ref="C41:E41"/>
    <mergeCell ref="C42:E42"/>
    <mergeCell ref="C43:E43"/>
    <mergeCell ref="C44:E44"/>
    <mergeCell ref="C45:E45"/>
    <mergeCell ref="A46:E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6"/>
  <sheetViews>
    <sheetView view="pageBreakPreview" zoomScaleSheetLayoutView="100"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0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47" t="s">
        <v>31</v>
      </c>
      <c r="B1" s="47"/>
      <c r="C1" s="47"/>
      <c r="D1" s="47"/>
      <c r="E1" s="47"/>
      <c r="F1" s="47"/>
      <c r="G1" s="37"/>
    </row>
    <row r="2" spans="1:8" ht="15.75">
      <c r="A2" s="47" t="s">
        <v>62</v>
      </c>
      <c r="B2" s="47"/>
      <c r="C2" s="47"/>
      <c r="D2" s="47"/>
      <c r="E2" s="47"/>
      <c r="F2" s="47"/>
      <c r="G2" s="8"/>
      <c r="H2" s="9"/>
    </row>
    <row r="3" ht="17.25" customHeight="1"/>
    <row r="4" spans="1:6" ht="13.5" customHeight="1" hidden="1" outlineLevel="1">
      <c r="A4" s="11" t="s">
        <v>63</v>
      </c>
      <c r="C4" s="11"/>
      <c r="D4" s="11"/>
      <c r="E4" s="11"/>
      <c r="F4" s="11"/>
    </row>
    <row r="5" spans="1:6" ht="19.5" customHeight="1" hidden="1" outlineLevel="1">
      <c r="A5" s="11" t="s">
        <v>11</v>
      </c>
      <c r="C5" s="11"/>
      <c r="D5" s="11">
        <v>211.2</v>
      </c>
      <c r="E5" s="11" t="s">
        <v>12</v>
      </c>
      <c r="F5" s="11"/>
    </row>
    <row r="6" ht="2.25" customHeight="1" collapsed="1">
      <c r="I6" s="31"/>
    </row>
    <row r="7" spans="1:6" ht="17.25" customHeight="1">
      <c r="A7" s="8" t="s">
        <v>47</v>
      </c>
      <c r="C7" s="8"/>
      <c r="D7" s="12">
        <f>'2014'!F32</f>
        <v>2547.440000000006</v>
      </c>
      <c r="E7" s="8" t="s">
        <v>14</v>
      </c>
      <c r="F7" s="8"/>
    </row>
    <row r="8" spans="1:6" ht="15.75">
      <c r="A8" s="8" t="s">
        <v>13</v>
      </c>
      <c r="C8" s="11"/>
      <c r="D8" s="13">
        <f>C16</f>
        <v>-2213.0899999999997</v>
      </c>
      <c r="E8" s="11" t="s">
        <v>14</v>
      </c>
      <c r="F8" s="11"/>
    </row>
    <row r="9" spans="2:6" ht="15.75">
      <c r="B9" s="11"/>
      <c r="C9" s="11"/>
      <c r="D9" s="11"/>
      <c r="E9" s="11"/>
      <c r="F9" s="14" t="s">
        <v>15</v>
      </c>
    </row>
    <row r="10" spans="1:6" s="10" customFormat="1" ht="28.5" customHeight="1">
      <c r="A10" s="4" t="s">
        <v>16</v>
      </c>
      <c r="B10" s="15" t="s">
        <v>17</v>
      </c>
      <c r="C10" s="16" t="s">
        <v>18</v>
      </c>
      <c r="D10" s="16" t="s">
        <v>0</v>
      </c>
      <c r="E10" s="16" t="s">
        <v>19</v>
      </c>
      <c r="F10" s="16" t="s">
        <v>32</v>
      </c>
    </row>
    <row r="11" spans="1:9" s="19" customFormat="1" ht="30" customHeight="1">
      <c r="A11" s="4">
        <v>1</v>
      </c>
      <c r="B11" s="17" t="s">
        <v>1</v>
      </c>
      <c r="C11" s="34">
        <v>-1818.6399999999994</v>
      </c>
      <c r="D11" s="32">
        <v>21823.68</v>
      </c>
      <c r="E11" s="32">
        <v>21823.68</v>
      </c>
      <c r="F11" s="32">
        <f>C11-D11+E11</f>
        <v>-1818.6399999999994</v>
      </c>
      <c r="G11" s="5" t="s">
        <v>34</v>
      </c>
      <c r="H11" s="5">
        <v>9.29</v>
      </c>
      <c r="I11" s="31">
        <f>H11*12*H20</f>
        <v>23544.575999999997</v>
      </c>
    </row>
    <row r="12" spans="1:9" s="19" customFormat="1" ht="15.75">
      <c r="A12" s="4">
        <v>2</v>
      </c>
      <c r="B12" s="17" t="s">
        <v>2</v>
      </c>
      <c r="C12" s="34">
        <v>-244.82000000000062</v>
      </c>
      <c r="D12" s="32">
        <v>2937.84</v>
      </c>
      <c r="E12" s="32">
        <v>2937.84</v>
      </c>
      <c r="F12" s="32">
        <f>C12-D12+E12</f>
        <v>-244.82000000000062</v>
      </c>
      <c r="G12" s="11" t="s">
        <v>35</v>
      </c>
      <c r="H12" s="5">
        <v>4</v>
      </c>
      <c r="I12" s="30">
        <f>H12*12*H20</f>
        <v>10137.599999999999</v>
      </c>
    </row>
    <row r="13" spans="1:9" s="19" customFormat="1" ht="29.25" customHeight="1">
      <c r="A13" s="4">
        <v>3</v>
      </c>
      <c r="B13" s="17" t="s">
        <v>36</v>
      </c>
      <c r="C13" s="34">
        <v>-99.1099999999999</v>
      </c>
      <c r="D13" s="32">
        <v>1189.32</v>
      </c>
      <c r="E13" s="32">
        <v>1189.32</v>
      </c>
      <c r="F13" s="32">
        <f>C13-D13+E13</f>
        <v>-99.1099999999999</v>
      </c>
      <c r="G13" s="11" t="s">
        <v>40</v>
      </c>
      <c r="H13" s="5">
        <v>2.5</v>
      </c>
      <c r="I13" s="30">
        <f>H13*12*H20</f>
        <v>6336</v>
      </c>
    </row>
    <row r="14" spans="1:8" s="19" customFormat="1" ht="30" customHeight="1">
      <c r="A14" s="4">
        <v>4</v>
      </c>
      <c r="B14" s="17" t="s">
        <v>37</v>
      </c>
      <c r="C14" s="34">
        <v>-50.520000000000095</v>
      </c>
      <c r="D14" s="32">
        <v>606.24</v>
      </c>
      <c r="E14" s="32">
        <v>606.24</v>
      </c>
      <c r="F14" s="32">
        <f>C14-D14+E14</f>
        <v>-50.520000000000095</v>
      </c>
      <c r="G14" s="18"/>
      <c r="H14" s="18"/>
    </row>
    <row r="15" spans="1:8" s="19" customFormat="1" ht="30" customHeight="1">
      <c r="A15" s="4">
        <v>5</v>
      </c>
      <c r="B15" s="17" t="s">
        <v>38</v>
      </c>
      <c r="C15" s="34">
        <v>0</v>
      </c>
      <c r="D15" s="32">
        <v>0</v>
      </c>
      <c r="E15" s="32">
        <v>0</v>
      </c>
      <c r="F15" s="32">
        <f>C15-D15+E15</f>
        <v>0</v>
      </c>
      <c r="G15" s="18"/>
      <c r="H15" s="18"/>
    </row>
    <row r="16" spans="1:6" ht="19.5" customHeight="1">
      <c r="A16" s="4"/>
      <c r="B16" s="17" t="s">
        <v>3</v>
      </c>
      <c r="C16" s="33">
        <f>SUM(C11:C15)</f>
        <v>-2213.0899999999997</v>
      </c>
      <c r="D16" s="33">
        <f>SUM(D11:D15)</f>
        <v>26557.08</v>
      </c>
      <c r="E16" s="33">
        <f>SUM(E11:E15)</f>
        <v>26557.08</v>
      </c>
      <c r="F16" s="33">
        <f>SUM(F11:F15)</f>
        <v>-2213.0899999999997</v>
      </c>
    </row>
    <row r="17" ht="11.25" customHeight="1"/>
    <row r="18" spans="1:6" ht="15.75">
      <c r="A18" s="47" t="s">
        <v>20</v>
      </c>
      <c r="B18" s="47"/>
      <c r="C18" s="47"/>
      <c r="D18" s="47"/>
      <c r="E18" s="47"/>
      <c r="F18" s="47"/>
    </row>
    <row r="19" spans="1:8" ht="15.75">
      <c r="A19" s="37"/>
      <c r="B19" s="37"/>
      <c r="C19" s="37"/>
      <c r="D19" s="37"/>
      <c r="E19" s="37"/>
      <c r="F19" s="37"/>
      <c r="H19" s="5" t="s">
        <v>21</v>
      </c>
    </row>
    <row r="20" spans="1:8" ht="33" customHeight="1">
      <c r="A20" s="16" t="s">
        <v>33</v>
      </c>
      <c r="B20" s="48" t="s">
        <v>4</v>
      </c>
      <c r="C20" s="48"/>
      <c r="D20" s="48"/>
      <c r="E20" s="48"/>
      <c r="F20" s="20" t="s">
        <v>10</v>
      </c>
      <c r="G20" s="21"/>
      <c r="H20" s="5">
        <f>D5</f>
        <v>211.2</v>
      </c>
    </row>
    <row r="21" spans="1:10" ht="18" customHeight="1">
      <c r="A21" s="22">
        <v>1</v>
      </c>
      <c r="B21" s="49" t="s">
        <v>5</v>
      </c>
      <c r="C21" s="49"/>
      <c r="D21" s="49"/>
      <c r="E21" s="49"/>
      <c r="F21" s="1">
        <f>I12</f>
        <v>10137.599999999999</v>
      </c>
      <c r="G21" s="23"/>
      <c r="H21" s="5" t="s">
        <v>22</v>
      </c>
      <c r="I21" s="5" t="s">
        <v>23</v>
      </c>
      <c r="J21" s="5" t="s">
        <v>24</v>
      </c>
    </row>
    <row r="22" spans="1:7" ht="18" customHeight="1">
      <c r="A22" s="24">
        <v>2</v>
      </c>
      <c r="B22" s="51" t="s">
        <v>37</v>
      </c>
      <c r="C22" s="51"/>
      <c r="D22" s="51"/>
      <c r="E22" s="51"/>
      <c r="F22" s="2">
        <f>D14</f>
        <v>606.24</v>
      </c>
      <c r="G22" s="23"/>
    </row>
    <row r="23" spans="1:7" ht="18" customHeight="1">
      <c r="A23" s="24">
        <v>3</v>
      </c>
      <c r="B23" s="51" t="s">
        <v>25</v>
      </c>
      <c r="C23" s="51"/>
      <c r="D23" s="51"/>
      <c r="E23" s="51"/>
      <c r="F23" s="2">
        <f>I13</f>
        <v>6336</v>
      </c>
      <c r="G23" s="23"/>
    </row>
    <row r="24" spans="1:7" ht="18" customHeight="1">
      <c r="A24" s="24">
        <v>4</v>
      </c>
      <c r="B24" s="51" t="s">
        <v>6</v>
      </c>
      <c r="C24" s="51"/>
      <c r="D24" s="51"/>
      <c r="E24" s="51"/>
      <c r="F24" s="2">
        <f>F25+F26+F27</f>
        <v>2148</v>
      </c>
      <c r="G24" s="23"/>
    </row>
    <row r="25" spans="1:7" ht="16.5" customHeight="1">
      <c r="A25" s="24" t="s">
        <v>7</v>
      </c>
      <c r="B25" s="51" t="s">
        <v>26</v>
      </c>
      <c r="C25" s="51"/>
      <c r="D25" s="51"/>
      <c r="E25" s="51"/>
      <c r="F25" s="3">
        <f>F43+F45</f>
        <v>0</v>
      </c>
      <c r="G25" s="11"/>
    </row>
    <row r="26" spans="1:7" ht="16.5" customHeight="1">
      <c r="A26" s="24" t="s">
        <v>7</v>
      </c>
      <c r="B26" s="51" t="s">
        <v>46</v>
      </c>
      <c r="C26" s="51"/>
      <c r="D26" s="51"/>
      <c r="E26" s="51"/>
      <c r="F26" s="3">
        <f>F38</f>
        <v>2148</v>
      </c>
      <c r="G26" s="11"/>
    </row>
    <row r="27" spans="1:7" ht="16.5" customHeight="1">
      <c r="A27" s="24" t="s">
        <v>7</v>
      </c>
      <c r="B27" s="51" t="s">
        <v>27</v>
      </c>
      <c r="C27" s="51"/>
      <c r="D27" s="51"/>
      <c r="E27" s="51"/>
      <c r="F27" s="3">
        <v>0</v>
      </c>
      <c r="G27" s="11"/>
    </row>
    <row r="28" spans="1:7" ht="17.25" customHeight="1">
      <c r="A28" s="24">
        <v>5</v>
      </c>
      <c r="B28" s="53" t="s">
        <v>38</v>
      </c>
      <c r="C28" s="53"/>
      <c r="D28" s="53"/>
      <c r="E28" s="53"/>
      <c r="F28" s="3">
        <f>D15</f>
        <v>0</v>
      </c>
      <c r="G28" s="11"/>
    </row>
    <row r="29" spans="1:7" ht="17.25" customHeight="1">
      <c r="A29" s="24">
        <v>6</v>
      </c>
      <c r="B29" s="53" t="s">
        <v>39</v>
      </c>
      <c r="C29" s="53"/>
      <c r="D29" s="53"/>
      <c r="E29" s="53"/>
      <c r="F29" s="3">
        <f>D12+D13</f>
        <v>4127.16</v>
      </c>
      <c r="G29" s="11"/>
    </row>
    <row r="30" spans="1:7" s="27" customFormat="1" ht="21" customHeight="1">
      <c r="A30" s="25"/>
      <c r="B30" s="55" t="s">
        <v>8</v>
      </c>
      <c r="C30" s="55"/>
      <c r="D30" s="55"/>
      <c r="E30" s="55"/>
      <c r="F30" s="26">
        <f>F21+F22+F23+F24+F29+F28</f>
        <v>23354.999999999996</v>
      </c>
      <c r="G30" s="8"/>
    </row>
    <row r="32" spans="1:6" ht="18" customHeight="1">
      <c r="A32" s="35" t="s">
        <v>45</v>
      </c>
      <c r="B32" s="35"/>
      <c r="C32" s="35"/>
      <c r="D32" s="35"/>
      <c r="E32" s="35"/>
      <c r="F32" s="3">
        <f>D7+D16-F30</f>
        <v>5749.520000000011</v>
      </c>
    </row>
    <row r="33" spans="1:6" ht="20.25" customHeight="1">
      <c r="A33" s="35" t="s">
        <v>43</v>
      </c>
      <c r="B33" s="35"/>
      <c r="C33" s="35"/>
      <c r="D33" s="35"/>
      <c r="E33" s="35"/>
      <c r="F33" s="3">
        <f>F16</f>
        <v>-2213.0899999999997</v>
      </c>
    </row>
    <row r="34" spans="1:6" ht="18" customHeight="1">
      <c r="A34" s="36" t="s">
        <v>44</v>
      </c>
      <c r="B34" s="36"/>
      <c r="C34" s="36"/>
      <c r="D34" s="36"/>
      <c r="E34" s="36"/>
      <c r="F34" s="3">
        <f>F32+F33</f>
        <v>3536.4300000000117</v>
      </c>
    </row>
    <row r="35" ht="11.25" customHeight="1"/>
    <row r="37" spans="1:6" ht="15.75">
      <c r="A37" s="28" t="s">
        <v>16</v>
      </c>
      <c r="B37" s="28" t="s">
        <v>9</v>
      </c>
      <c r="C37" s="57" t="s">
        <v>28</v>
      </c>
      <c r="D37" s="58"/>
      <c r="E37" s="59"/>
      <c r="F37" s="28" t="s">
        <v>29</v>
      </c>
    </row>
    <row r="38" spans="1:6" ht="15.75">
      <c r="A38" s="38"/>
      <c r="B38" s="39" t="s">
        <v>42</v>
      </c>
      <c r="C38" s="63" t="s">
        <v>41</v>
      </c>
      <c r="D38" s="64"/>
      <c r="E38" s="65"/>
      <c r="F38" s="40">
        <f>12*179</f>
        <v>2148</v>
      </c>
    </row>
    <row r="39" spans="1:6" ht="15.75">
      <c r="A39" s="38"/>
      <c r="B39" s="39"/>
      <c r="C39" s="63"/>
      <c r="D39" s="64"/>
      <c r="E39" s="65"/>
      <c r="F39" s="40"/>
    </row>
    <row r="40" spans="1:6" ht="15.75">
      <c r="A40" s="38"/>
      <c r="B40" s="39"/>
      <c r="C40" s="63"/>
      <c r="D40" s="64"/>
      <c r="E40" s="65"/>
      <c r="F40" s="40"/>
    </row>
    <row r="41" spans="1:6" ht="15.75">
      <c r="A41" s="38"/>
      <c r="B41" s="39"/>
      <c r="C41" s="63"/>
      <c r="D41" s="64"/>
      <c r="E41" s="65"/>
      <c r="F41" s="40"/>
    </row>
    <row r="42" spans="1:6" ht="15.75">
      <c r="A42" s="38"/>
      <c r="B42" s="39"/>
      <c r="C42" s="63"/>
      <c r="D42" s="64"/>
      <c r="E42" s="65"/>
      <c r="F42" s="40"/>
    </row>
    <row r="43" spans="1:6" ht="15.75" customHeight="1">
      <c r="A43" s="38"/>
      <c r="B43" s="39"/>
      <c r="C43" s="63"/>
      <c r="D43" s="64"/>
      <c r="E43" s="65"/>
      <c r="F43" s="40"/>
    </row>
    <row r="44" spans="1:6" ht="15.75">
      <c r="A44" s="38"/>
      <c r="B44" s="39"/>
      <c r="C44" s="63"/>
      <c r="D44" s="64"/>
      <c r="E44" s="65"/>
      <c r="F44" s="40"/>
    </row>
    <row r="45" spans="1:6" ht="15.75" customHeight="1">
      <c r="A45" s="4"/>
      <c r="B45" s="6"/>
      <c r="C45" s="63"/>
      <c r="D45" s="64"/>
      <c r="E45" s="65"/>
      <c r="F45" s="7"/>
    </row>
    <row r="46" spans="1:6" s="27" customFormat="1" ht="15.75">
      <c r="A46" s="66" t="s">
        <v>30</v>
      </c>
      <c r="B46" s="66"/>
      <c r="C46" s="66"/>
      <c r="D46" s="66"/>
      <c r="E46" s="66"/>
      <c r="F46" s="29">
        <f>SUM(F38:F45)</f>
        <v>2148</v>
      </c>
    </row>
  </sheetData>
  <sheetProtection selectLockedCells="1" selectUnlockedCells="1"/>
  <mergeCells count="24">
    <mergeCell ref="A1:F1"/>
    <mergeCell ref="A2:F2"/>
    <mergeCell ref="A18:F18"/>
    <mergeCell ref="B20:E20"/>
    <mergeCell ref="B21:E21"/>
    <mergeCell ref="B22:E22"/>
    <mergeCell ref="C37:E37"/>
    <mergeCell ref="C38:E38"/>
    <mergeCell ref="B30:E30"/>
    <mergeCell ref="B23:E23"/>
    <mergeCell ref="B24:E24"/>
    <mergeCell ref="B25:E25"/>
    <mergeCell ref="B26:E26"/>
    <mergeCell ref="B27:E27"/>
    <mergeCell ref="B29:E29"/>
    <mergeCell ref="B28:E28"/>
    <mergeCell ref="C44:E44"/>
    <mergeCell ref="C45:E45"/>
    <mergeCell ref="A46:E46"/>
    <mergeCell ref="C39:E39"/>
    <mergeCell ref="C40:E40"/>
    <mergeCell ref="C41:E41"/>
    <mergeCell ref="C42:E42"/>
    <mergeCell ref="C43:E43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0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47" t="s">
        <v>48</v>
      </c>
      <c r="B1" s="47"/>
      <c r="C1" s="47"/>
      <c r="D1" s="47"/>
      <c r="E1" s="47"/>
      <c r="F1" s="47"/>
      <c r="G1" s="37"/>
    </row>
    <row r="2" spans="1:8" ht="15.75">
      <c r="A2" s="47" t="s">
        <v>62</v>
      </c>
      <c r="B2" s="47"/>
      <c r="C2" s="47"/>
      <c r="D2" s="47"/>
      <c r="E2" s="47"/>
      <c r="F2" s="47"/>
      <c r="G2" s="8"/>
      <c r="H2" s="9"/>
    </row>
    <row r="3" ht="17.25" customHeight="1"/>
    <row r="4" spans="1:6" ht="13.5" customHeight="1" hidden="1" outlineLevel="1">
      <c r="A4" s="11" t="s">
        <v>63</v>
      </c>
      <c r="C4" s="11"/>
      <c r="D4" s="11"/>
      <c r="E4" s="11"/>
      <c r="F4" s="11"/>
    </row>
    <row r="5" spans="1:6" ht="19.5" customHeight="1" hidden="1" outlineLevel="1">
      <c r="A5" s="11" t="s">
        <v>11</v>
      </c>
      <c r="C5" s="11"/>
      <c r="D5" s="11">
        <v>211.2</v>
      </c>
      <c r="E5" s="11" t="s">
        <v>12</v>
      </c>
      <c r="F5" s="11"/>
    </row>
    <row r="6" ht="2.25" customHeight="1" collapsed="1">
      <c r="I6" s="31"/>
    </row>
    <row r="7" spans="1:6" ht="17.25" customHeight="1">
      <c r="A7" s="8" t="s">
        <v>49</v>
      </c>
      <c r="C7" s="8"/>
      <c r="D7" s="12">
        <f>'2013'!F32</f>
        <v>1067.3600000000006</v>
      </c>
      <c r="E7" s="8" t="s">
        <v>14</v>
      </c>
      <c r="F7" s="8"/>
    </row>
    <row r="8" spans="1:6" ht="15.75">
      <c r="A8" s="8" t="s">
        <v>50</v>
      </c>
      <c r="C8" s="11"/>
      <c r="D8" s="13">
        <f>C16</f>
        <v>-5789.59</v>
      </c>
      <c r="E8" s="11" t="s">
        <v>14</v>
      </c>
      <c r="F8" s="11"/>
    </row>
    <row r="9" spans="2:6" ht="15.75">
      <c r="B9" s="11"/>
      <c r="C9" s="11"/>
      <c r="D9" s="11"/>
      <c r="E9" s="11"/>
      <c r="F9" s="14" t="s">
        <v>15</v>
      </c>
    </row>
    <row r="10" spans="1:6" s="10" customFormat="1" ht="28.5" customHeight="1">
      <c r="A10" s="4" t="s">
        <v>16</v>
      </c>
      <c r="B10" s="15" t="s">
        <v>17</v>
      </c>
      <c r="C10" s="16" t="s">
        <v>51</v>
      </c>
      <c r="D10" s="16" t="s">
        <v>0</v>
      </c>
      <c r="E10" s="16" t="s">
        <v>19</v>
      </c>
      <c r="F10" s="16" t="s">
        <v>52</v>
      </c>
    </row>
    <row r="11" spans="1:9" s="19" customFormat="1" ht="30" customHeight="1">
      <c r="A11" s="4">
        <v>1</v>
      </c>
      <c r="B11" s="17" t="s">
        <v>1</v>
      </c>
      <c r="C11" s="34">
        <v>-4757.67</v>
      </c>
      <c r="D11" s="32">
        <v>21823.68</v>
      </c>
      <c r="E11" s="32">
        <v>24762.71</v>
      </c>
      <c r="F11" s="32">
        <f>C11-D11+E11</f>
        <v>-1818.6399999999994</v>
      </c>
      <c r="G11" s="5" t="s">
        <v>34</v>
      </c>
      <c r="H11" s="5">
        <v>9.29</v>
      </c>
      <c r="I11" s="31">
        <f>H11*12*H20</f>
        <v>23544.575999999997</v>
      </c>
    </row>
    <row r="12" spans="1:9" s="19" customFormat="1" ht="15.75">
      <c r="A12" s="4">
        <v>2</v>
      </c>
      <c r="B12" s="17" t="s">
        <v>2</v>
      </c>
      <c r="C12" s="34">
        <v>-640.47</v>
      </c>
      <c r="D12" s="32">
        <v>2937.84</v>
      </c>
      <c r="E12" s="32">
        <v>3333.49</v>
      </c>
      <c r="F12" s="32">
        <f>C12-D12+E12</f>
        <v>-244.82000000000062</v>
      </c>
      <c r="G12" s="11" t="s">
        <v>35</v>
      </c>
      <c r="H12" s="5">
        <v>4</v>
      </c>
      <c r="I12" s="30">
        <f>H12*12*H20</f>
        <v>10137.599999999999</v>
      </c>
    </row>
    <row r="13" spans="1:9" s="19" customFormat="1" ht="29.25" customHeight="1">
      <c r="A13" s="4">
        <v>3</v>
      </c>
      <c r="B13" s="17" t="s">
        <v>36</v>
      </c>
      <c r="C13" s="34">
        <v>-259.28</v>
      </c>
      <c r="D13" s="32">
        <v>1189.32</v>
      </c>
      <c r="E13" s="32">
        <v>1349.49</v>
      </c>
      <c r="F13" s="32">
        <f>C13-D13+E13</f>
        <v>-99.1099999999999</v>
      </c>
      <c r="G13" s="11" t="s">
        <v>40</v>
      </c>
      <c r="H13" s="5">
        <v>2.5</v>
      </c>
      <c r="I13" s="30">
        <f>H13*12*H20</f>
        <v>6336</v>
      </c>
    </row>
    <row r="14" spans="1:8" s="19" customFormat="1" ht="30" customHeight="1">
      <c r="A14" s="4">
        <v>4</v>
      </c>
      <c r="B14" s="17" t="s">
        <v>37</v>
      </c>
      <c r="C14" s="34">
        <v>-132.17000000000002</v>
      </c>
      <c r="D14" s="32">
        <v>606.24</v>
      </c>
      <c r="E14" s="32">
        <v>687.89</v>
      </c>
      <c r="F14" s="32">
        <f>C14-D14+E14</f>
        <v>-50.520000000000095</v>
      </c>
      <c r="G14" s="18"/>
      <c r="H14" s="18"/>
    </row>
    <row r="15" spans="1:8" s="19" customFormat="1" ht="30" customHeight="1">
      <c r="A15" s="4">
        <v>5</v>
      </c>
      <c r="B15" s="17" t="s">
        <v>38</v>
      </c>
      <c r="C15" s="34">
        <v>0</v>
      </c>
      <c r="D15" s="32">
        <v>0</v>
      </c>
      <c r="E15" s="32">
        <v>0</v>
      </c>
      <c r="F15" s="32">
        <f>C15-D15+E15</f>
        <v>0</v>
      </c>
      <c r="G15" s="18"/>
      <c r="H15" s="18"/>
    </row>
    <row r="16" spans="1:6" ht="19.5" customHeight="1">
      <c r="A16" s="4"/>
      <c r="B16" s="17" t="s">
        <v>3</v>
      </c>
      <c r="C16" s="33">
        <f>SUM(C11:C15)</f>
        <v>-5789.59</v>
      </c>
      <c r="D16" s="33">
        <f>SUM(D11:D15)</f>
        <v>26557.08</v>
      </c>
      <c r="E16" s="33">
        <f>SUM(E11:E15)</f>
        <v>30133.579999999998</v>
      </c>
      <c r="F16" s="33">
        <f>SUM(F11:F15)</f>
        <v>-2213.0899999999997</v>
      </c>
    </row>
    <row r="17" ht="11.25" customHeight="1"/>
    <row r="18" spans="1:6" ht="15.75">
      <c r="A18" s="47" t="s">
        <v>20</v>
      </c>
      <c r="B18" s="47"/>
      <c r="C18" s="47"/>
      <c r="D18" s="47"/>
      <c r="E18" s="47"/>
      <c r="F18" s="47"/>
    </row>
    <row r="19" spans="1:8" ht="15.75">
      <c r="A19" s="37"/>
      <c r="B19" s="37"/>
      <c r="C19" s="37"/>
      <c r="D19" s="37"/>
      <c r="E19" s="37"/>
      <c r="F19" s="37"/>
      <c r="H19" s="5" t="s">
        <v>21</v>
      </c>
    </row>
    <row r="20" spans="1:8" ht="33" customHeight="1">
      <c r="A20" s="16" t="s">
        <v>33</v>
      </c>
      <c r="B20" s="48" t="s">
        <v>4</v>
      </c>
      <c r="C20" s="48"/>
      <c r="D20" s="48"/>
      <c r="E20" s="48"/>
      <c r="F20" s="20" t="s">
        <v>10</v>
      </c>
      <c r="G20" s="21"/>
      <c r="H20" s="5">
        <f>D5</f>
        <v>211.2</v>
      </c>
    </row>
    <row r="21" spans="1:10" ht="18" customHeight="1">
      <c r="A21" s="22">
        <v>1</v>
      </c>
      <c r="B21" s="49" t="s">
        <v>5</v>
      </c>
      <c r="C21" s="49"/>
      <c r="D21" s="49"/>
      <c r="E21" s="49"/>
      <c r="F21" s="1">
        <f>I12</f>
        <v>10137.599999999999</v>
      </c>
      <c r="G21" s="23"/>
      <c r="H21" s="5" t="s">
        <v>22</v>
      </c>
      <c r="I21" s="5" t="s">
        <v>23</v>
      </c>
      <c r="J21" s="5" t="s">
        <v>24</v>
      </c>
    </row>
    <row r="22" spans="1:7" ht="18" customHeight="1">
      <c r="A22" s="24">
        <v>2</v>
      </c>
      <c r="B22" s="51" t="s">
        <v>37</v>
      </c>
      <c r="C22" s="51"/>
      <c r="D22" s="51"/>
      <c r="E22" s="51"/>
      <c r="F22" s="2">
        <f>D14</f>
        <v>606.24</v>
      </c>
      <c r="G22" s="23"/>
    </row>
    <row r="23" spans="1:7" ht="18" customHeight="1">
      <c r="A23" s="24">
        <v>3</v>
      </c>
      <c r="B23" s="51" t="s">
        <v>25</v>
      </c>
      <c r="C23" s="51"/>
      <c r="D23" s="51"/>
      <c r="E23" s="51"/>
      <c r="F23" s="2">
        <f>I13</f>
        <v>6336</v>
      </c>
      <c r="G23" s="23"/>
    </row>
    <row r="24" spans="1:7" ht="18" customHeight="1">
      <c r="A24" s="24">
        <v>4</v>
      </c>
      <c r="B24" s="51" t="s">
        <v>6</v>
      </c>
      <c r="C24" s="51"/>
      <c r="D24" s="51"/>
      <c r="E24" s="51"/>
      <c r="F24" s="2">
        <f>F25+F26+F27</f>
        <v>3870</v>
      </c>
      <c r="G24" s="23"/>
    </row>
    <row r="25" spans="1:7" ht="16.5" customHeight="1">
      <c r="A25" s="24" t="s">
        <v>7</v>
      </c>
      <c r="B25" s="51" t="s">
        <v>26</v>
      </c>
      <c r="C25" s="51"/>
      <c r="D25" s="51"/>
      <c r="E25" s="51"/>
      <c r="F25" s="3">
        <v>0</v>
      </c>
      <c r="G25" s="11"/>
    </row>
    <row r="26" spans="1:7" ht="16.5" customHeight="1">
      <c r="A26" s="24" t="s">
        <v>7</v>
      </c>
      <c r="B26" s="51" t="s">
        <v>46</v>
      </c>
      <c r="C26" s="51"/>
      <c r="D26" s="51"/>
      <c r="E26" s="51"/>
      <c r="F26" s="3">
        <f>F38+F39+F40+F41</f>
        <v>3624</v>
      </c>
      <c r="G26" s="11"/>
    </row>
    <row r="27" spans="1:7" ht="16.5" customHeight="1">
      <c r="A27" s="24" t="s">
        <v>7</v>
      </c>
      <c r="B27" s="51" t="s">
        <v>27</v>
      </c>
      <c r="C27" s="51"/>
      <c r="D27" s="51"/>
      <c r="E27" s="51"/>
      <c r="F27" s="3">
        <f>F41</f>
        <v>246</v>
      </c>
      <c r="G27" s="11"/>
    </row>
    <row r="28" spans="1:7" ht="17.25" customHeight="1">
      <c r="A28" s="24">
        <v>5</v>
      </c>
      <c r="B28" s="53" t="s">
        <v>38</v>
      </c>
      <c r="C28" s="53"/>
      <c r="D28" s="53"/>
      <c r="E28" s="53"/>
      <c r="F28" s="3">
        <f>D15</f>
        <v>0</v>
      </c>
      <c r="G28" s="11"/>
    </row>
    <row r="29" spans="1:7" ht="17.25" customHeight="1">
      <c r="A29" s="24">
        <v>6</v>
      </c>
      <c r="B29" s="53" t="s">
        <v>39</v>
      </c>
      <c r="C29" s="53"/>
      <c r="D29" s="53"/>
      <c r="E29" s="53"/>
      <c r="F29" s="3">
        <f>D12+D13</f>
        <v>4127.16</v>
      </c>
      <c r="G29" s="11"/>
    </row>
    <row r="30" spans="1:7" s="27" customFormat="1" ht="21" customHeight="1">
      <c r="A30" s="25"/>
      <c r="B30" s="55" t="s">
        <v>8</v>
      </c>
      <c r="C30" s="55"/>
      <c r="D30" s="55"/>
      <c r="E30" s="55"/>
      <c r="F30" s="26">
        <f>F21+F22+F23+F24+F29+F28</f>
        <v>25076.999999999996</v>
      </c>
      <c r="G30" s="8"/>
    </row>
    <row r="32" spans="1:6" ht="18" customHeight="1">
      <c r="A32" s="35" t="s">
        <v>53</v>
      </c>
      <c r="B32" s="35"/>
      <c r="C32" s="35"/>
      <c r="D32" s="35"/>
      <c r="E32" s="35"/>
      <c r="F32" s="3">
        <f>D7+D16-F30</f>
        <v>2547.440000000006</v>
      </c>
    </row>
    <row r="33" spans="1:6" ht="20.25" customHeight="1">
      <c r="A33" s="35" t="s">
        <v>54</v>
      </c>
      <c r="B33" s="35"/>
      <c r="C33" s="35"/>
      <c r="D33" s="35"/>
      <c r="E33" s="35"/>
      <c r="F33" s="3">
        <f>F16</f>
        <v>-2213.0899999999997</v>
      </c>
    </row>
    <row r="34" spans="1:6" ht="18" customHeight="1">
      <c r="A34" s="36" t="s">
        <v>44</v>
      </c>
      <c r="B34" s="36"/>
      <c r="C34" s="36"/>
      <c r="D34" s="36"/>
      <c r="E34" s="36"/>
      <c r="F34" s="3">
        <f>F32+F33</f>
        <v>334.3500000000063</v>
      </c>
    </row>
    <row r="35" ht="11.25" customHeight="1"/>
    <row r="37" spans="1:6" ht="15.75">
      <c r="A37" s="28" t="s">
        <v>16</v>
      </c>
      <c r="B37" s="28" t="s">
        <v>9</v>
      </c>
      <c r="C37" s="57" t="s">
        <v>28</v>
      </c>
      <c r="D37" s="58"/>
      <c r="E37" s="59"/>
      <c r="F37" s="28" t="s">
        <v>29</v>
      </c>
    </row>
    <row r="38" spans="1:6" ht="15.75">
      <c r="A38" s="38"/>
      <c r="B38" s="39" t="s">
        <v>42</v>
      </c>
      <c r="C38" s="63" t="s">
        <v>41</v>
      </c>
      <c r="D38" s="64"/>
      <c r="E38" s="65"/>
      <c r="F38" s="40">
        <f>12*179</f>
        <v>2148</v>
      </c>
    </row>
    <row r="39" spans="1:6" ht="15.75">
      <c r="A39" s="38"/>
      <c r="B39" s="39" t="s">
        <v>71</v>
      </c>
      <c r="C39" s="63" t="s">
        <v>73</v>
      </c>
      <c r="D39" s="64"/>
      <c r="E39" s="65"/>
      <c r="F39" s="40">
        <v>492</v>
      </c>
    </row>
    <row r="40" spans="1:6" ht="15.75">
      <c r="A40" s="38"/>
      <c r="B40" s="39" t="s">
        <v>72</v>
      </c>
      <c r="C40" s="63" t="s">
        <v>73</v>
      </c>
      <c r="D40" s="64"/>
      <c r="E40" s="65"/>
      <c r="F40" s="40">
        <v>738</v>
      </c>
    </row>
    <row r="41" spans="1:6" ht="15.75">
      <c r="A41" s="4"/>
      <c r="B41" s="6" t="s">
        <v>72</v>
      </c>
      <c r="C41" s="63" t="s">
        <v>73</v>
      </c>
      <c r="D41" s="64"/>
      <c r="E41" s="65"/>
      <c r="F41" s="7">
        <v>246</v>
      </c>
    </row>
    <row r="42" spans="1:6" s="27" customFormat="1" ht="15.75">
      <c r="A42" s="66" t="s">
        <v>30</v>
      </c>
      <c r="B42" s="66"/>
      <c r="C42" s="66"/>
      <c r="D42" s="66"/>
      <c r="E42" s="66"/>
      <c r="F42" s="29">
        <f>SUM(F38:F41)</f>
        <v>3624</v>
      </c>
    </row>
  </sheetData>
  <sheetProtection/>
  <mergeCells count="20">
    <mergeCell ref="B29:E29"/>
    <mergeCell ref="B30:E30"/>
    <mergeCell ref="C37:E37"/>
    <mergeCell ref="C38:E38"/>
    <mergeCell ref="C41:E41"/>
    <mergeCell ref="A42:E42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33" sqref="F33"/>
    </sheetView>
  </sheetViews>
  <sheetFormatPr defaultColWidth="9.140625" defaultRowHeight="12.75" outlineLevelRow="1"/>
  <cols>
    <col min="1" max="1" width="4.421875" style="10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47" t="s">
        <v>64</v>
      </c>
      <c r="B1" s="47"/>
      <c r="C1" s="47"/>
      <c r="D1" s="47"/>
      <c r="E1" s="47"/>
      <c r="F1" s="47"/>
      <c r="G1" s="37"/>
    </row>
    <row r="2" spans="1:8" ht="15.75">
      <c r="A2" s="47" t="s">
        <v>62</v>
      </c>
      <c r="B2" s="47"/>
      <c r="C2" s="47"/>
      <c r="D2" s="47"/>
      <c r="E2" s="47"/>
      <c r="F2" s="47"/>
      <c r="G2" s="8"/>
      <c r="H2" s="9"/>
    </row>
    <row r="3" ht="17.25" customHeight="1"/>
    <row r="4" spans="1:6" ht="13.5" customHeight="1" hidden="1" outlineLevel="1">
      <c r="A4" s="11" t="s">
        <v>63</v>
      </c>
      <c r="C4" s="11"/>
      <c r="D4" s="11"/>
      <c r="E4" s="11"/>
      <c r="F4" s="11"/>
    </row>
    <row r="5" spans="1:6" ht="19.5" customHeight="1" hidden="1" outlineLevel="1">
      <c r="A5" s="11" t="s">
        <v>11</v>
      </c>
      <c r="C5" s="11"/>
      <c r="D5" s="11">
        <v>211.2</v>
      </c>
      <c r="E5" s="11" t="s">
        <v>12</v>
      </c>
      <c r="F5" s="11"/>
    </row>
    <row r="6" ht="2.25" customHeight="1" collapsed="1">
      <c r="I6" s="31"/>
    </row>
    <row r="7" spans="1:6" ht="17.25" customHeight="1">
      <c r="A7" s="8" t="s">
        <v>65</v>
      </c>
      <c r="C7" s="8"/>
      <c r="D7" s="12">
        <v>0</v>
      </c>
      <c r="E7" s="8" t="s">
        <v>14</v>
      </c>
      <c r="F7" s="8"/>
    </row>
    <row r="8" spans="1:6" ht="15.75">
      <c r="A8" s="8" t="s">
        <v>66</v>
      </c>
      <c r="C8" s="11"/>
      <c r="D8" s="13">
        <f>C16</f>
        <v>0</v>
      </c>
      <c r="E8" s="11" t="s">
        <v>14</v>
      </c>
      <c r="F8" s="11"/>
    </row>
    <row r="9" spans="2:6" ht="15.75">
      <c r="B9" s="11"/>
      <c r="C9" s="11"/>
      <c r="D9" s="11"/>
      <c r="E9" s="11"/>
      <c r="F9" s="14" t="s">
        <v>15</v>
      </c>
    </row>
    <row r="10" spans="1:6" s="10" customFormat="1" ht="28.5" customHeight="1">
      <c r="A10" s="4" t="s">
        <v>16</v>
      </c>
      <c r="B10" s="15" t="s">
        <v>17</v>
      </c>
      <c r="C10" s="16" t="s">
        <v>67</v>
      </c>
      <c r="D10" s="16" t="s">
        <v>0</v>
      </c>
      <c r="E10" s="16" t="s">
        <v>19</v>
      </c>
      <c r="F10" s="16" t="s">
        <v>68</v>
      </c>
    </row>
    <row r="11" spans="1:9" s="19" customFormat="1" ht="30" customHeight="1">
      <c r="A11" s="4">
        <v>1</v>
      </c>
      <c r="B11" s="17" t="s">
        <v>1</v>
      </c>
      <c r="C11" s="34">
        <v>0</v>
      </c>
      <c r="D11" s="32">
        <v>7274.56</v>
      </c>
      <c r="E11" s="32">
        <v>2516.89</v>
      </c>
      <c r="F11" s="32">
        <f>C11-D11+E11</f>
        <v>-4757.67</v>
      </c>
      <c r="G11" s="5" t="s">
        <v>34</v>
      </c>
      <c r="H11" s="5">
        <v>9.29</v>
      </c>
      <c r="I11" s="31">
        <f>H11*12*H20</f>
        <v>23544.575999999997</v>
      </c>
    </row>
    <row r="12" spans="1:9" s="19" customFormat="1" ht="15.75">
      <c r="A12" s="4">
        <v>2</v>
      </c>
      <c r="B12" s="17" t="s">
        <v>2</v>
      </c>
      <c r="C12" s="34">
        <v>0</v>
      </c>
      <c r="D12" s="32">
        <v>979.28</v>
      </c>
      <c r="E12" s="32">
        <v>338.81</v>
      </c>
      <c r="F12" s="32">
        <f>C12-D12+E12</f>
        <v>-640.47</v>
      </c>
      <c r="G12" s="11" t="s">
        <v>35</v>
      </c>
      <c r="H12" s="5">
        <v>4</v>
      </c>
      <c r="I12" s="30">
        <f>H12*4*H20</f>
        <v>3379.2</v>
      </c>
    </row>
    <row r="13" spans="1:9" s="19" customFormat="1" ht="29.25" customHeight="1">
      <c r="A13" s="4">
        <v>3</v>
      </c>
      <c r="B13" s="17" t="s">
        <v>36</v>
      </c>
      <c r="C13" s="34">
        <v>0</v>
      </c>
      <c r="D13" s="32">
        <v>396.44</v>
      </c>
      <c r="E13" s="32">
        <v>137.16</v>
      </c>
      <c r="F13" s="32">
        <f>C13-D13+E13</f>
        <v>-259.28</v>
      </c>
      <c r="G13" s="11" t="s">
        <v>40</v>
      </c>
      <c r="H13" s="5">
        <v>2.5</v>
      </c>
      <c r="I13" s="30">
        <f>H13*4*H20</f>
        <v>2112</v>
      </c>
    </row>
    <row r="14" spans="1:8" s="19" customFormat="1" ht="30" customHeight="1">
      <c r="A14" s="4">
        <v>4</v>
      </c>
      <c r="B14" s="17" t="s">
        <v>37</v>
      </c>
      <c r="C14" s="34">
        <v>0</v>
      </c>
      <c r="D14" s="32">
        <v>202.08</v>
      </c>
      <c r="E14" s="32">
        <v>69.91</v>
      </c>
      <c r="F14" s="32">
        <f>C14-D14+E14</f>
        <v>-132.17000000000002</v>
      </c>
      <c r="G14" s="18"/>
      <c r="H14" s="18"/>
    </row>
    <row r="15" spans="1:8" s="19" customFormat="1" ht="30" customHeight="1">
      <c r="A15" s="4">
        <v>5</v>
      </c>
      <c r="B15" s="17" t="s">
        <v>38</v>
      </c>
      <c r="C15" s="34">
        <v>0</v>
      </c>
      <c r="D15" s="32">
        <v>0</v>
      </c>
      <c r="E15" s="32">
        <v>0</v>
      </c>
      <c r="F15" s="32">
        <f>C15-D15+E15</f>
        <v>0</v>
      </c>
      <c r="G15" s="18"/>
      <c r="H15" s="18"/>
    </row>
    <row r="16" spans="1:6" ht="19.5" customHeight="1">
      <c r="A16" s="4"/>
      <c r="B16" s="17" t="s">
        <v>3</v>
      </c>
      <c r="C16" s="33">
        <f>SUM(C11:C15)</f>
        <v>0</v>
      </c>
      <c r="D16" s="33">
        <f>SUM(D11:D15)</f>
        <v>8852.36</v>
      </c>
      <c r="E16" s="33">
        <f>SUM(E11:E15)</f>
        <v>3062.7699999999995</v>
      </c>
      <c r="F16" s="33">
        <f>SUM(F11:F15)</f>
        <v>-5789.59</v>
      </c>
    </row>
    <row r="17" ht="11.25" customHeight="1"/>
    <row r="18" spans="1:6" ht="15.75">
      <c r="A18" s="47" t="s">
        <v>20</v>
      </c>
      <c r="B18" s="47"/>
      <c r="C18" s="47"/>
      <c r="D18" s="47"/>
      <c r="E18" s="47"/>
      <c r="F18" s="47"/>
    </row>
    <row r="19" spans="1:8" ht="15.75">
      <c r="A19" s="37"/>
      <c r="B19" s="37"/>
      <c r="C19" s="37"/>
      <c r="D19" s="37"/>
      <c r="E19" s="37"/>
      <c r="F19" s="37"/>
      <c r="H19" s="5" t="s">
        <v>21</v>
      </c>
    </row>
    <row r="20" spans="1:8" ht="33" customHeight="1">
      <c r="A20" s="16" t="s">
        <v>33</v>
      </c>
      <c r="B20" s="48" t="s">
        <v>4</v>
      </c>
      <c r="C20" s="48"/>
      <c r="D20" s="48"/>
      <c r="E20" s="48"/>
      <c r="F20" s="20" t="s">
        <v>10</v>
      </c>
      <c r="G20" s="21"/>
      <c r="H20" s="5">
        <f>D5</f>
        <v>211.2</v>
      </c>
    </row>
    <row r="21" spans="1:10" ht="18" customHeight="1">
      <c r="A21" s="22">
        <v>1</v>
      </c>
      <c r="B21" s="49" t="s">
        <v>5</v>
      </c>
      <c r="C21" s="49"/>
      <c r="D21" s="49"/>
      <c r="E21" s="49"/>
      <c r="F21" s="1">
        <f>I12</f>
        <v>3379.2</v>
      </c>
      <c r="G21" s="23"/>
      <c r="H21" s="5" t="s">
        <v>22</v>
      </c>
      <c r="I21" s="5" t="s">
        <v>23</v>
      </c>
      <c r="J21" s="5" t="s">
        <v>24</v>
      </c>
    </row>
    <row r="22" spans="1:7" ht="18" customHeight="1">
      <c r="A22" s="24">
        <v>2</v>
      </c>
      <c r="B22" s="51" t="s">
        <v>37</v>
      </c>
      <c r="C22" s="51"/>
      <c r="D22" s="51"/>
      <c r="E22" s="51"/>
      <c r="F22" s="2">
        <f>D14</f>
        <v>202.08</v>
      </c>
      <c r="G22" s="23"/>
    </row>
    <row r="23" spans="1:7" ht="18" customHeight="1">
      <c r="A23" s="24">
        <v>3</v>
      </c>
      <c r="B23" s="51" t="s">
        <v>25</v>
      </c>
      <c r="C23" s="51"/>
      <c r="D23" s="51"/>
      <c r="E23" s="51"/>
      <c r="F23" s="2">
        <f>I13</f>
        <v>2112</v>
      </c>
      <c r="G23" s="23"/>
    </row>
    <row r="24" spans="1:7" ht="18" customHeight="1">
      <c r="A24" s="24">
        <v>4</v>
      </c>
      <c r="B24" s="51" t="s">
        <v>6</v>
      </c>
      <c r="C24" s="51"/>
      <c r="D24" s="51"/>
      <c r="E24" s="51"/>
      <c r="F24" s="2">
        <f>F25+F26+F27</f>
        <v>716</v>
      </c>
      <c r="G24" s="23"/>
    </row>
    <row r="25" spans="1:7" ht="16.5" customHeight="1">
      <c r="A25" s="24" t="s">
        <v>7</v>
      </c>
      <c r="B25" s="51" t="s">
        <v>26</v>
      </c>
      <c r="C25" s="51"/>
      <c r="D25" s="51"/>
      <c r="E25" s="51"/>
      <c r="F25" s="3">
        <v>0</v>
      </c>
      <c r="G25" s="11"/>
    </row>
    <row r="26" spans="1:7" ht="16.5" customHeight="1">
      <c r="A26" s="24" t="s">
        <v>7</v>
      </c>
      <c r="B26" s="51" t="s">
        <v>46</v>
      </c>
      <c r="C26" s="51"/>
      <c r="D26" s="51"/>
      <c r="E26" s="51"/>
      <c r="F26" s="3">
        <f>F38</f>
        <v>716</v>
      </c>
      <c r="G26" s="11"/>
    </row>
    <row r="27" spans="1:7" ht="16.5" customHeight="1">
      <c r="A27" s="24" t="s">
        <v>7</v>
      </c>
      <c r="B27" s="51" t="s">
        <v>27</v>
      </c>
      <c r="C27" s="51"/>
      <c r="D27" s="51"/>
      <c r="E27" s="51"/>
      <c r="F27" s="3">
        <f>F39</f>
        <v>0</v>
      </c>
      <c r="G27" s="11"/>
    </row>
    <row r="28" spans="1:7" ht="17.25" customHeight="1">
      <c r="A28" s="24">
        <v>5</v>
      </c>
      <c r="B28" s="53" t="s">
        <v>38</v>
      </c>
      <c r="C28" s="53"/>
      <c r="D28" s="53"/>
      <c r="E28" s="53"/>
      <c r="F28" s="3">
        <f>D15</f>
        <v>0</v>
      </c>
      <c r="G28" s="11"/>
    </row>
    <row r="29" spans="1:7" ht="17.25" customHeight="1">
      <c r="A29" s="24">
        <v>6</v>
      </c>
      <c r="B29" s="53" t="s">
        <v>39</v>
      </c>
      <c r="C29" s="53"/>
      <c r="D29" s="53"/>
      <c r="E29" s="53"/>
      <c r="F29" s="3">
        <f>D12+D13</f>
        <v>1375.72</v>
      </c>
      <c r="G29" s="11"/>
    </row>
    <row r="30" spans="1:7" s="27" customFormat="1" ht="21" customHeight="1">
      <c r="A30" s="25"/>
      <c r="B30" s="55" t="s">
        <v>8</v>
      </c>
      <c r="C30" s="55"/>
      <c r="D30" s="55"/>
      <c r="E30" s="55"/>
      <c r="F30" s="26">
        <f>F21+F22+F23+F24+F29+F28</f>
        <v>7785</v>
      </c>
      <c r="G30" s="8"/>
    </row>
    <row r="32" spans="1:6" ht="18" customHeight="1">
      <c r="A32" s="35" t="s">
        <v>69</v>
      </c>
      <c r="B32" s="35"/>
      <c r="C32" s="35"/>
      <c r="D32" s="35"/>
      <c r="E32" s="35"/>
      <c r="F32" s="3">
        <f>D7+D16-F30</f>
        <v>1067.3600000000006</v>
      </c>
    </row>
    <row r="33" spans="1:6" ht="20.25" customHeight="1">
      <c r="A33" s="35" t="s">
        <v>70</v>
      </c>
      <c r="B33" s="35"/>
      <c r="C33" s="35"/>
      <c r="D33" s="35"/>
      <c r="E33" s="35"/>
      <c r="F33" s="3">
        <f>F16</f>
        <v>-5789.59</v>
      </c>
    </row>
    <row r="34" spans="1:6" ht="18" customHeight="1">
      <c r="A34" s="36" t="s">
        <v>44</v>
      </c>
      <c r="B34" s="36"/>
      <c r="C34" s="36"/>
      <c r="D34" s="36"/>
      <c r="E34" s="36"/>
      <c r="F34" s="3">
        <f>F32+F33</f>
        <v>-4722.23</v>
      </c>
    </row>
    <row r="35" ht="11.25" customHeight="1"/>
    <row r="37" spans="1:6" ht="15.75">
      <c r="A37" s="28" t="s">
        <v>16</v>
      </c>
      <c r="B37" s="28" t="s">
        <v>9</v>
      </c>
      <c r="C37" s="57" t="s">
        <v>28</v>
      </c>
      <c r="D37" s="58"/>
      <c r="E37" s="59"/>
      <c r="F37" s="28" t="s">
        <v>29</v>
      </c>
    </row>
    <row r="38" spans="1:6" ht="15.75">
      <c r="A38" s="38"/>
      <c r="B38" s="39" t="s">
        <v>42</v>
      </c>
      <c r="C38" s="63" t="s">
        <v>41</v>
      </c>
      <c r="D38" s="64"/>
      <c r="E38" s="65"/>
      <c r="F38" s="40">
        <f>4*179</f>
        <v>716</v>
      </c>
    </row>
    <row r="39" spans="1:6" ht="15.75">
      <c r="A39" s="4"/>
      <c r="B39" s="6"/>
      <c r="C39" s="67"/>
      <c r="D39" s="67"/>
      <c r="E39" s="67"/>
      <c r="F39" s="7"/>
    </row>
    <row r="40" spans="1:6" s="27" customFormat="1" ht="15.75">
      <c r="A40" s="66" t="s">
        <v>30</v>
      </c>
      <c r="B40" s="66"/>
      <c r="C40" s="66"/>
      <c r="D40" s="66"/>
      <c r="E40" s="66"/>
      <c r="F40" s="29">
        <f>SUM(F38:F39)</f>
        <v>716</v>
      </c>
    </row>
  </sheetData>
  <sheetProtection/>
  <mergeCells count="18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C37:E37"/>
    <mergeCell ref="C38:E38"/>
    <mergeCell ref="C39:E39"/>
    <mergeCell ref="A40:E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2017-09-18T13:46:07Z</cp:lastPrinted>
  <dcterms:created xsi:type="dcterms:W3CDTF">2015-10-12T10:40:12Z</dcterms:created>
  <dcterms:modified xsi:type="dcterms:W3CDTF">2018-03-19T12:49:25Z</dcterms:modified>
  <cp:category/>
  <cp:version/>
  <cp:contentType/>
  <cp:contentStatus/>
</cp:coreProperties>
</file>