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'2015'!$A$1:$F$36</definedName>
    <definedName name="_xlnm.Print_Area" localSheetId="2">'2015 (2)'!$A$1:$F$36</definedName>
  </definedNames>
  <calcPr fullCalcOnLoad="1"/>
</workbook>
</file>

<file path=xl/sharedStrings.xml><?xml version="1.0" encoding="utf-8"?>
<sst xmlns="http://schemas.openxmlformats.org/spreadsheetml/2006/main" count="366" uniqueCount="154">
  <si>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</si>
  <si>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</si>
  <si>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</si>
  <si>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</si>
  <si>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</si>
  <si>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</si>
  <si>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</si>
  <si>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</si>
  <si>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</si>
  <si>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</si>
  <si>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</si>
  <si>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</si>
  <si>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</si>
  <si>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</si>
  <si>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</si>
  <si>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</si>
  <si>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</si>
  <si>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</si>
  <si>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</si>
  <si>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</si>
  <si>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</si>
  <si>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</si>
  <si>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</si>
  <si>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</si>
  <si>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</si>
  <si>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</si>
  <si>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</si>
  <si>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</si>
  <si>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</si>
  <si>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</si>
  <si>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</si>
  <si>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</si>
  <si>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</si>
  <si>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</si>
  <si>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</si>
  <si>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</si>
  <si>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</si>
  <si>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</si>
  <si>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</si>
  <si>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</si>
  <si>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</si>
  <si>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</si>
  <si>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</si>
  <si>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</si>
  <si>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</si>
  <si>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</si>
  <si>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</si>
  <si>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</si>
  <si>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</si>
  <si>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</si>
  <si>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Вывоз КГМ</t>
  </si>
  <si>
    <t>5.</t>
  </si>
  <si>
    <t>6.</t>
  </si>
  <si>
    <t>7.</t>
  </si>
  <si>
    <t>Вывоз и складирование ТБО</t>
  </si>
  <si>
    <t>двор</t>
  </si>
  <si>
    <t>В управлении ООО «УК Старый Город» - с 01.03.2012 года</t>
  </si>
  <si>
    <t>Обслуживание ВДГО</t>
  </si>
  <si>
    <t>уборка придомовой территории</t>
  </si>
  <si>
    <t>Экономист ООО «УК Старый город»                                                                    Хромушина Т.В.</t>
  </si>
  <si>
    <t>В управлении ООО «УК Старый Город» -   года</t>
  </si>
  <si>
    <t>снятие показаний приборов учета э/э</t>
  </si>
  <si>
    <t>Ул. Парковая аллея, д. 14 - 18</t>
  </si>
  <si>
    <t>осмотр э/сетей по заявке</t>
  </si>
  <si>
    <t>частичный ремонт кровли</t>
  </si>
  <si>
    <t>осмотр систем водоснабжения, водоотведения, пломбировка счетчика</t>
  </si>
  <si>
    <t>осмотр э/сетей, установка датика движения</t>
  </si>
  <si>
    <t>осмотр э/сетей</t>
  </si>
  <si>
    <t>осмотр сетей водоснабжения, водоотведения на предмет утечки</t>
  </si>
  <si>
    <t>арс</t>
  </si>
  <si>
    <t>Аварийно-ремонтная служба</t>
  </si>
  <si>
    <t>Ул. Парковая аллея, д.14,16.18</t>
  </si>
  <si>
    <t>Общая площадь квартир – 930,3 м.кв.</t>
  </si>
  <si>
    <t>Остаток на 01.01.2014 года –  60029,05 (-)</t>
  </si>
  <si>
    <t>Снятие показаний</t>
  </si>
  <si>
    <t>Осмотр электрических сетей, ремонт выключателей, осмотр МОП, ремонт  силового предохранительного шкафа</t>
  </si>
  <si>
    <t>Смена стекол</t>
  </si>
  <si>
    <t>осмотр помещений на предмет утечки</t>
  </si>
  <si>
    <t xml:space="preserve">очистка канализационной сети, прочистка трубопровода канализации                                    </t>
  </si>
  <si>
    <t xml:space="preserve">кап. ремонт водоснаб, водоотведение                                        </t>
  </si>
  <si>
    <t>Осмотры</t>
  </si>
  <si>
    <t>Сальдо на 01.08.2014г (по начислениям) (-)</t>
  </si>
  <si>
    <t>Задолженность населения на 31.07.2014г., в т.ч.</t>
  </si>
  <si>
    <t>19429,17</t>
  </si>
  <si>
    <t xml:space="preserve">     - за август 2014 года</t>
  </si>
  <si>
    <t>Выполненные работы</t>
  </si>
  <si>
    <t>Сумма работ</t>
  </si>
  <si>
    <t>28,02,2014</t>
  </si>
  <si>
    <t>Снятие показаний 18</t>
  </si>
  <si>
    <t>Снятие показаний 16</t>
  </si>
  <si>
    <t>Снятие показаний 14</t>
  </si>
  <si>
    <t>31,03,2014</t>
  </si>
  <si>
    <t>снятие показаний 18</t>
  </si>
  <si>
    <t>снятие показаний 16</t>
  </si>
  <si>
    <t>снятие показаний 14</t>
  </si>
  <si>
    <t>07,04,2014</t>
  </si>
  <si>
    <t>осмотр эл/сетей</t>
  </si>
  <si>
    <t>осмотр эл/сетей14</t>
  </si>
  <si>
    <t>осмотр эл/сетей16</t>
  </si>
  <si>
    <t>14,03,2014</t>
  </si>
  <si>
    <t>осмотр чердачных и подвальных помещений, очитка канализационной сети</t>
  </si>
  <si>
    <t>18,03,2014</t>
  </si>
  <si>
    <t>очистка канализационной сети 100м</t>
  </si>
  <si>
    <t>14,04,2014</t>
  </si>
  <si>
    <t>осмотр помещений на предмет утечки17</t>
  </si>
  <si>
    <t>22,01,2014</t>
  </si>
  <si>
    <t>смена стекол</t>
  </si>
  <si>
    <t>25,01,2014</t>
  </si>
  <si>
    <t>кап ремонт подвал водоснабжение водоотведение</t>
  </si>
  <si>
    <t>30,06,2014</t>
  </si>
  <si>
    <t>снятие показаний14</t>
  </si>
  <si>
    <t>30,07,2014</t>
  </si>
  <si>
    <t>ремонт силового предохранительного шкафа18</t>
  </si>
  <si>
    <t>Задолжен-ность на 01.01.2014 г</t>
  </si>
  <si>
    <t>Задолжен-ность на 01.08.2014 г.</t>
  </si>
  <si>
    <t>ежемесячно</t>
  </si>
  <si>
    <t>руб. (убыток)</t>
  </si>
  <si>
    <t>Задолженность населения на 31.12.2015 г.</t>
  </si>
  <si>
    <t>Справочно: финансовый результат с учетом задолженности</t>
  </si>
  <si>
    <t>январь</t>
  </si>
  <si>
    <t>осмотр э/сетей, смена ламп</t>
  </si>
  <si>
    <t>Сальдо на 31.12.2015 г.</t>
  </si>
  <si>
    <t>Санитарное содержание прилегающей территории, вывоз КГМ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</si>
  <si>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</si>
  <si>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</si>
  <si>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</si>
  <si>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</si>
  <si>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</si>
  <si>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</si>
  <si>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</si>
  <si>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Покос</t>
  </si>
  <si>
    <t>Очистка канализационной сети</t>
  </si>
  <si>
    <t>Демонтаж / монтаж датчика движения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</si>
  <si>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</si>
  <si>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</si>
  <si>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</si>
  <si>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</si>
  <si>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</si>
  <si>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</si>
  <si>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</si>
  <si>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</si>
  <si>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ежемесячно с 01.01.2017 по 31.07.2017</t>
  </si>
  <si>
    <t>снятие показаний общедомового прибора учета э/э</t>
  </si>
  <si>
    <t xml:space="preserve">Обследование электрических сетей. </t>
  </si>
  <si>
    <t>Ремонт групповых щитков, силового предохранительного шкафа</t>
  </si>
  <si>
    <t>Обследование электрических сетей. Смена ламп накаливания. Ремонт патронов</t>
  </si>
  <si>
    <t>Снятие показаний с приборов учета электроэнергии</t>
  </si>
  <si>
    <t>Обследование чердачных, подвальных и лест. клеток  на предмет утечки трубопроводов.</t>
  </si>
  <si>
    <t>Аварийные работы. Засор канализации</t>
  </si>
  <si>
    <t>покос входит</t>
  </si>
  <si>
    <t>двор+кгм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</si>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</sst>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14" fontId="2" fillId="12" borderId="13" xfId="0" applyNumberFormat="1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2" fillId="39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2" fillId="39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left" vertical="center" wrapText="1"/>
    </xf>
    <xf numFmtId="0" fontId="2" fillId="39" borderId="22" xfId="0" applyFont="1" applyFill="1" applyBorder="1" applyAlignment="1">
      <alignment horizontal="left" vertical="center" wrapText="1"/>
    </xf>
    <xf numFmtId="0" fontId="2" fillId="39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horizontal="left" vertical="center" wrapText="1"/>
    </xf>
    <xf numFmtId="0" fontId="2" fillId="37" borderId="2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8" borderId="21" xfId="0" applyFont="1" applyFill="1" applyBorder="1" applyAlignment="1">
      <alignment horizontal="left" vertical="center" wrapText="1"/>
    </xf>
    <xf numFmtId="0" fontId="2" fillId="38" borderId="22" xfId="0" applyFont="1" applyFill="1" applyBorder="1" applyAlignment="1">
      <alignment horizontal="left" vertical="center" wrapText="1"/>
    </xf>
    <xf numFmtId="0" fontId="2" fillId="38" borderId="23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wrapText="1"/>
    </xf>
    <xf numFmtId="0" fontId="2" fillId="4" borderId="22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40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41" borderId="1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left" vertical="center" wrapText="1"/>
    </xf>
    <xf numFmtId="0" fontId="1" fillId="39" borderId="25" xfId="0" applyFont="1" applyFill="1" applyBorder="1" applyAlignment="1">
      <alignment horizontal="left" vertical="center" wrapText="1"/>
    </xf>
    <xf numFmtId="0" fontId="1" fillId="39" borderId="26" xfId="0" applyFont="1" applyFill="1" applyBorder="1" applyAlignment="1">
      <alignment horizontal="left" vertical="center" wrapText="1"/>
    </xf>
    <xf numFmtId="4" fontId="1" fillId="39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left" vertical="center"/>
    </xf>
    <xf numFmtId="0" fontId="46" fillId="33" borderId="2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0" fontId="46" fillId="42" borderId="13" xfId="0" applyFont="1" applyFill="1" applyBorder="1" applyAlignment="1">
      <alignment horizontal="center" vertical="center"/>
    </xf>
    <xf numFmtId="2" fontId="49" fillId="33" borderId="0" xfId="0" applyNumberFormat="1" applyFont="1" applyFill="1" applyAlignment="1">
      <alignment/>
    </xf>
    <xf numFmtId="4" fontId="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4">
      <selection activeCell="F38" sqref="F3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6" t="s">
        <v>134</v>
      </c>
      <c r="B1" s="116"/>
      <c r="C1" s="116"/>
      <c r="D1" s="116"/>
      <c r="E1" s="116"/>
      <c r="F1" s="116"/>
      <c r="G1" s="90"/>
    </row>
    <row r="2" spans="1:8" ht="15.75">
      <c r="A2" s="116" t="s">
        <v>62</v>
      </c>
      <c r="B2" s="116"/>
      <c r="C2" s="116"/>
      <c r="D2" s="116"/>
      <c r="E2" s="116"/>
      <c r="F2" s="116"/>
      <c r="G2" s="7"/>
      <c r="H2" s="8"/>
    </row>
    <row r="3" ht="9" customHeight="1"/>
    <row r="4" spans="1:6" ht="15.75" hidden="1" outlineLevel="1">
      <c r="A4" s="10" t="s">
        <v>60</v>
      </c>
      <c r="C4" s="10"/>
      <c r="D4" s="10"/>
      <c r="E4" s="10"/>
      <c r="F4" s="10"/>
    </row>
    <row r="5" spans="1:6" ht="15.75" hidden="1" outlineLevel="1">
      <c r="A5" s="10" t="s">
        <v>18</v>
      </c>
      <c r="C5" s="10"/>
      <c r="D5" s="10">
        <v>930.3</v>
      </c>
      <c r="E5" s="10" t="s">
        <v>19</v>
      </c>
      <c r="F5" s="10"/>
    </row>
    <row r="6" ht="26.25" customHeight="1" collapsed="1">
      <c r="I6" s="31"/>
    </row>
    <row r="7" spans="1:6" ht="15.75">
      <c r="A7" s="7" t="s">
        <v>135</v>
      </c>
      <c r="C7" s="7"/>
      <c r="D7" s="93">
        <f>'2016'!F33</f>
        <v>-34238.33000000003</v>
      </c>
      <c r="E7" s="7" t="s">
        <v>116</v>
      </c>
      <c r="F7" s="7"/>
    </row>
    <row r="8" spans="1:6" ht="15.75">
      <c r="A8" s="7" t="s">
        <v>136</v>
      </c>
      <c r="C8" s="10"/>
      <c r="D8" s="12">
        <f>C19</f>
        <v>-13334.410000000016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137</v>
      </c>
      <c r="D10" s="15" t="s">
        <v>0</v>
      </c>
      <c r="E10" s="15" t="s">
        <v>27</v>
      </c>
      <c r="F10" s="15" t="s">
        <v>138</v>
      </c>
    </row>
    <row r="11" spans="1:9" s="18" customFormat="1" ht="30" customHeight="1">
      <c r="A11" s="4">
        <v>1</v>
      </c>
      <c r="B11" s="16" t="s">
        <v>2</v>
      </c>
      <c r="C11" s="54">
        <v>-9992.750000000015</v>
      </c>
      <c r="D11" s="52">
        <v>104491.32</v>
      </c>
      <c r="E11" s="52">
        <v>103756.27</v>
      </c>
      <c r="F11" s="52">
        <f>C11-D11+E11</f>
        <v>-10727.800000000017</v>
      </c>
      <c r="G11" s="5" t="s">
        <v>42</v>
      </c>
      <c r="H11" s="5">
        <v>9.29</v>
      </c>
      <c r="I11" s="31">
        <f>H11*12*H23</f>
        <v>103709.84399999998</v>
      </c>
    </row>
    <row r="12" spans="1:9" s="18" customFormat="1" ht="15.75">
      <c r="A12" s="4">
        <v>2</v>
      </c>
      <c r="B12" s="16" t="s">
        <v>3</v>
      </c>
      <c r="C12" s="54">
        <v>-1110.2900000000009</v>
      </c>
      <c r="D12" s="52">
        <v>11610.12</v>
      </c>
      <c r="E12" s="52">
        <v>11528.46</v>
      </c>
      <c r="F12" s="52">
        <f>C12-D12+E12</f>
        <v>-1191.9500000000025</v>
      </c>
      <c r="G12" s="10" t="s">
        <v>43</v>
      </c>
      <c r="H12" s="5">
        <v>3.2</v>
      </c>
      <c r="I12" s="30">
        <f>H12*12*H23</f>
        <v>35723.520000000004</v>
      </c>
    </row>
    <row r="13" spans="1:9" s="18" customFormat="1" ht="29.25" customHeight="1">
      <c r="A13" s="4">
        <v>3</v>
      </c>
      <c r="B13" s="16" t="s">
        <v>45</v>
      </c>
      <c r="C13" s="54">
        <v>-544.4900000000007</v>
      </c>
      <c r="D13" s="52">
        <v>5693.64</v>
      </c>
      <c r="E13" s="52">
        <v>5653.59</v>
      </c>
      <c r="F13" s="52">
        <f>C13-D13+E13</f>
        <v>-584.5400000000009</v>
      </c>
      <c r="G13" s="10" t="s">
        <v>150</v>
      </c>
      <c r="H13" s="5">
        <f>1.9+0.9</f>
        <v>2.8</v>
      </c>
      <c r="I13" s="30">
        <f>H13*12*H23</f>
        <v>31258.079999999994</v>
      </c>
    </row>
    <row r="14" spans="1:8" s="18" customFormat="1" ht="30" customHeight="1">
      <c r="A14" s="4">
        <v>4</v>
      </c>
      <c r="B14" s="16" t="s">
        <v>46</v>
      </c>
      <c r="C14" s="54">
        <v>-277.55999999999995</v>
      </c>
      <c r="D14" s="52">
        <v>4158.39</v>
      </c>
      <c r="E14" s="52">
        <v>3685.4</v>
      </c>
      <c r="F14" s="52">
        <f>C14-D14+E14</f>
        <v>-750.5500000000006</v>
      </c>
      <c r="G14" s="17"/>
      <c r="H14" s="17"/>
    </row>
    <row r="15" spans="1:8" s="18" customFormat="1" ht="30" customHeight="1">
      <c r="A15" s="4">
        <v>5</v>
      </c>
      <c r="B15" s="16" t="s">
        <v>49</v>
      </c>
      <c r="C15" s="54">
        <v>-1409.3199999999997</v>
      </c>
      <c r="D15" s="52">
        <v>1575.56</v>
      </c>
      <c r="E15" s="52">
        <v>2851.19</v>
      </c>
      <c r="F15" s="52">
        <f>C15-D15+E15</f>
        <v>-133.6899999999996</v>
      </c>
      <c r="G15" s="17"/>
      <c r="H15" s="168" t="s">
        <v>149</v>
      </c>
    </row>
    <row r="16" spans="1:8" s="18" customFormat="1" ht="30" customHeight="1">
      <c r="A16" s="4">
        <v>6</v>
      </c>
      <c r="B16" s="16" t="s">
        <v>151</v>
      </c>
      <c r="C16" s="169">
        <v>0</v>
      </c>
      <c r="D16" s="53">
        <f>766.86-1.5+1.46-4.4</f>
        <v>762.4200000000001</v>
      </c>
      <c r="E16" s="53">
        <v>689.65</v>
      </c>
      <c r="F16" s="52">
        <f>C16-D16+E16</f>
        <v>-72.7700000000001</v>
      </c>
      <c r="G16" s="17"/>
      <c r="H16" s="168"/>
    </row>
    <row r="17" spans="1:8" s="18" customFormat="1" ht="30" customHeight="1">
      <c r="A17" s="4">
        <v>7</v>
      </c>
      <c r="B17" s="16" t="s">
        <v>152</v>
      </c>
      <c r="C17" s="169">
        <v>0</v>
      </c>
      <c r="D17" s="53">
        <v>412.66</v>
      </c>
      <c r="E17" s="53">
        <v>357.87</v>
      </c>
      <c r="F17" s="52">
        <f>C17-D17+E17</f>
        <v>-54.79000000000002</v>
      </c>
      <c r="G17" s="17"/>
      <c r="H17" s="168"/>
    </row>
    <row r="18" spans="1:8" s="18" customFormat="1" ht="30" customHeight="1">
      <c r="A18" s="4">
        <v>8</v>
      </c>
      <c r="B18" s="16" t="s">
        <v>153</v>
      </c>
      <c r="C18" s="169">
        <v>0</v>
      </c>
      <c r="D18" s="53">
        <f>16928.01-6662.84-162.83</f>
        <v>10102.339999999998</v>
      </c>
      <c r="E18" s="53">
        <v>9068.57</v>
      </c>
      <c r="F18" s="52">
        <f>C18-D18+E18</f>
        <v>-1033.7699999999986</v>
      </c>
      <c r="G18" s="17"/>
      <c r="H18" s="168"/>
    </row>
    <row r="19" spans="1:6" ht="19.5" customHeight="1">
      <c r="A19" s="4"/>
      <c r="B19" s="16" t="s">
        <v>4</v>
      </c>
      <c r="C19" s="53">
        <f>SUM(C11:C18)</f>
        <v>-13334.410000000016</v>
      </c>
      <c r="D19" s="53">
        <f>SUM(D11:D18)</f>
        <v>138806.45</v>
      </c>
      <c r="E19" s="53">
        <f>SUM(E11:E18)</f>
        <v>137591</v>
      </c>
      <c r="F19" s="53">
        <f>SUM(F11:F18)</f>
        <v>-14549.86000000002</v>
      </c>
    </row>
    <row r="20" ht="21.75" customHeight="1"/>
    <row r="21" spans="1:6" ht="15.75">
      <c r="A21" s="116" t="s">
        <v>28</v>
      </c>
      <c r="B21" s="116"/>
      <c r="C21" s="116"/>
      <c r="D21" s="116"/>
      <c r="E21" s="116"/>
      <c r="F21" s="116"/>
    </row>
    <row r="22" spans="1:8" ht="26.25" customHeight="1">
      <c r="A22" s="90"/>
      <c r="B22" s="90"/>
      <c r="C22" s="90"/>
      <c r="D22" s="90"/>
      <c r="E22" s="90"/>
      <c r="F22" s="90"/>
      <c r="H22" s="5" t="s">
        <v>29</v>
      </c>
    </row>
    <row r="23" spans="1:8" ht="33" customHeight="1">
      <c r="A23" s="15" t="s">
        <v>41</v>
      </c>
      <c r="B23" s="117" t="s">
        <v>6</v>
      </c>
      <c r="C23" s="117"/>
      <c r="D23" s="117"/>
      <c r="E23" s="117"/>
      <c r="F23" s="19" t="s">
        <v>17</v>
      </c>
      <c r="G23" s="20"/>
      <c r="H23" s="5">
        <f>D5</f>
        <v>930.3</v>
      </c>
    </row>
    <row r="24" spans="1:10" ht="18" customHeight="1">
      <c r="A24" s="21">
        <v>1</v>
      </c>
      <c r="B24" s="118" t="s">
        <v>8</v>
      </c>
      <c r="C24" s="118"/>
      <c r="D24" s="118"/>
      <c r="E24" s="119"/>
      <c r="F24" s="95">
        <f>I12</f>
        <v>35723.520000000004</v>
      </c>
      <c r="G24" s="10"/>
      <c r="H24" s="5" t="s">
        <v>30</v>
      </c>
      <c r="I24" s="5" t="s">
        <v>31</v>
      </c>
      <c r="J24" s="5" t="s">
        <v>32</v>
      </c>
    </row>
    <row r="25" spans="1:9" ht="18" customHeight="1">
      <c r="A25" s="23">
        <v>2</v>
      </c>
      <c r="B25" s="114" t="s">
        <v>46</v>
      </c>
      <c r="C25" s="114"/>
      <c r="D25" s="114"/>
      <c r="E25" s="115"/>
      <c r="F25" s="95">
        <f>D14</f>
        <v>4158.39</v>
      </c>
      <c r="G25" s="10"/>
      <c r="I25" s="5">
        <v>1086</v>
      </c>
    </row>
    <row r="26" spans="1:9" ht="30.75" customHeight="1">
      <c r="A26" s="23">
        <v>3</v>
      </c>
      <c r="B26" s="114" t="s">
        <v>122</v>
      </c>
      <c r="C26" s="114"/>
      <c r="D26" s="114"/>
      <c r="E26" s="115"/>
      <c r="F26" s="95">
        <f>I13</f>
        <v>31258.079999999994</v>
      </c>
      <c r="G26" s="10"/>
      <c r="I26" s="5">
        <f>I25*12</f>
        <v>13032</v>
      </c>
    </row>
    <row r="27" spans="1:7" ht="18" customHeight="1">
      <c r="A27" s="23">
        <v>4</v>
      </c>
      <c r="B27" s="114" t="s">
        <v>12</v>
      </c>
      <c r="C27" s="114"/>
      <c r="D27" s="114"/>
      <c r="E27" s="115"/>
      <c r="F27" s="95">
        <f>F28+F29+F30</f>
        <v>11125</v>
      </c>
      <c r="G27" s="12"/>
    </row>
    <row r="28" spans="1:7" ht="16.5" customHeight="1">
      <c r="A28" s="23" t="s">
        <v>13</v>
      </c>
      <c r="B28" s="114" t="s">
        <v>33</v>
      </c>
      <c r="C28" s="114"/>
      <c r="D28" s="114"/>
      <c r="E28" s="115"/>
      <c r="F28" s="95">
        <f>F52+F53</f>
        <v>1031</v>
      </c>
      <c r="G28" s="10"/>
    </row>
    <row r="29" spans="1:7" ht="16.5" customHeight="1">
      <c r="A29" s="23" t="s">
        <v>13</v>
      </c>
      <c r="B29" s="114" t="s">
        <v>34</v>
      </c>
      <c r="C29" s="114"/>
      <c r="D29" s="114"/>
      <c r="E29" s="115"/>
      <c r="F29" s="95">
        <f>F45+F46+F47+F48+F49+F50+F51</f>
        <v>10094</v>
      </c>
      <c r="G29" s="10"/>
    </row>
    <row r="30" spans="1:7" ht="16.5" customHeight="1">
      <c r="A30" s="23" t="s">
        <v>13</v>
      </c>
      <c r="B30" s="114" t="s">
        <v>35</v>
      </c>
      <c r="C30" s="114"/>
      <c r="D30" s="114"/>
      <c r="E30" s="115"/>
      <c r="F30" s="95">
        <v>0</v>
      </c>
      <c r="G30" s="10"/>
    </row>
    <row r="31" spans="1:7" ht="17.25" customHeight="1">
      <c r="A31" s="23">
        <v>5</v>
      </c>
      <c r="B31" s="106" t="s">
        <v>70</v>
      </c>
      <c r="C31" s="106"/>
      <c r="D31" s="106"/>
      <c r="E31" s="106"/>
      <c r="F31" s="94">
        <f>F54</f>
        <v>1480</v>
      </c>
      <c r="G31" s="10"/>
    </row>
    <row r="32" spans="1:7" ht="17.25" customHeight="1">
      <c r="A32" s="23">
        <v>6</v>
      </c>
      <c r="B32" s="106" t="s">
        <v>49</v>
      </c>
      <c r="C32" s="106"/>
      <c r="D32" s="106"/>
      <c r="E32" s="106"/>
      <c r="F32" s="3">
        <f>D15</f>
        <v>1575.56</v>
      </c>
      <c r="G32" s="10"/>
    </row>
    <row r="33" spans="1:7" ht="17.25" customHeight="1">
      <c r="A33" s="23">
        <v>7</v>
      </c>
      <c r="B33" s="106" t="s">
        <v>54</v>
      </c>
      <c r="C33" s="106"/>
      <c r="D33" s="106"/>
      <c r="E33" s="106"/>
      <c r="F33" s="3">
        <f>D12+D13</f>
        <v>17303.760000000002</v>
      </c>
      <c r="G33" s="10"/>
    </row>
    <row r="34" spans="1:7" ht="17.25" customHeight="1">
      <c r="A34" s="23">
        <v>7</v>
      </c>
      <c r="B34" s="106" t="s">
        <v>151</v>
      </c>
      <c r="C34" s="106"/>
      <c r="D34" s="106"/>
      <c r="E34" s="106"/>
      <c r="F34" s="3">
        <f>D16</f>
        <v>762.4200000000001</v>
      </c>
      <c r="G34" s="10"/>
    </row>
    <row r="35" spans="1:7" ht="17.25" customHeight="1">
      <c r="A35" s="23">
        <v>8</v>
      </c>
      <c r="B35" s="106" t="s">
        <v>152</v>
      </c>
      <c r="C35" s="106"/>
      <c r="D35" s="106"/>
      <c r="E35" s="106"/>
      <c r="F35" s="3">
        <f>D17</f>
        <v>412.66</v>
      </c>
      <c r="G35" s="10"/>
    </row>
    <row r="36" spans="1:7" ht="17.25" customHeight="1">
      <c r="A36" s="23">
        <v>9</v>
      </c>
      <c r="B36" s="106" t="s">
        <v>153</v>
      </c>
      <c r="C36" s="106"/>
      <c r="D36" s="106"/>
      <c r="E36" s="106"/>
      <c r="F36" s="3">
        <f>D18</f>
        <v>10102.339999999998</v>
      </c>
      <c r="G36" s="10"/>
    </row>
    <row r="37" spans="1:7" s="26" customFormat="1" ht="21" customHeight="1">
      <c r="A37" s="24"/>
      <c r="B37" s="107" t="s">
        <v>14</v>
      </c>
      <c r="C37" s="107"/>
      <c r="D37" s="107"/>
      <c r="E37" s="107"/>
      <c r="F37" s="25">
        <f>F24+F25+F26+F27+F33+F32+F31+F34+F35+F36</f>
        <v>113901.73</v>
      </c>
      <c r="G37" s="7"/>
    </row>
    <row r="38" ht="24.75" customHeight="1"/>
    <row r="39" spans="1:6" ht="18" customHeight="1">
      <c r="A39" s="80" t="s">
        <v>139</v>
      </c>
      <c r="B39" s="80"/>
      <c r="C39" s="80"/>
      <c r="D39" s="80"/>
      <c r="E39" s="80"/>
      <c r="F39" s="3">
        <f>D7+D19-F37</f>
        <v>-9333.610000000015</v>
      </c>
    </row>
    <row r="40" spans="1:6" ht="20.25" customHeight="1">
      <c r="A40" s="80" t="s">
        <v>140</v>
      </c>
      <c r="B40" s="80"/>
      <c r="C40" s="80"/>
      <c r="D40" s="80"/>
      <c r="E40" s="80"/>
      <c r="F40" s="3">
        <f>F19</f>
        <v>-14549.86000000002</v>
      </c>
    </row>
    <row r="41" spans="1:6" ht="18" customHeight="1">
      <c r="A41" s="81" t="s">
        <v>118</v>
      </c>
      <c r="B41" s="81"/>
      <c r="C41" s="81"/>
      <c r="D41" s="81"/>
      <c r="E41" s="81"/>
      <c r="F41" s="3">
        <f>F39+F40</f>
        <v>-23883.470000000038</v>
      </c>
    </row>
    <row r="42" ht="11.25" customHeight="1"/>
    <row r="43" ht="53.25" customHeight="1"/>
    <row r="44" spans="1:6" ht="15.75">
      <c r="A44" s="141" t="s">
        <v>24</v>
      </c>
      <c r="B44" s="141" t="s">
        <v>16</v>
      </c>
      <c r="C44" s="142" t="s">
        <v>36</v>
      </c>
      <c r="D44" s="143"/>
      <c r="E44" s="144"/>
      <c r="F44" s="141" t="s">
        <v>37</v>
      </c>
    </row>
    <row r="45" spans="1:6" s="33" customFormat="1" ht="33" customHeight="1">
      <c r="A45" s="141"/>
      <c r="B45" s="145" t="s">
        <v>141</v>
      </c>
      <c r="C45" s="146" t="s">
        <v>142</v>
      </c>
      <c r="D45" s="147"/>
      <c r="E45" s="148"/>
      <c r="F45" s="149">
        <f>170*7</f>
        <v>1190</v>
      </c>
    </row>
    <row r="46" spans="1:6" ht="33" customHeight="1">
      <c r="A46" s="150"/>
      <c r="B46" s="151">
        <v>42853</v>
      </c>
      <c r="C46" s="146" t="s">
        <v>143</v>
      </c>
      <c r="D46" s="147"/>
      <c r="E46" s="148"/>
      <c r="F46" s="149">
        <v>850</v>
      </c>
    </row>
    <row r="47" spans="1:6" ht="33" customHeight="1">
      <c r="A47" s="150"/>
      <c r="B47" s="151">
        <v>42852</v>
      </c>
      <c r="C47" s="146" t="s">
        <v>144</v>
      </c>
      <c r="D47" s="147"/>
      <c r="E47" s="148"/>
      <c r="F47" s="149">
        <v>6527</v>
      </c>
    </row>
    <row r="48" spans="1:6" ht="33" customHeight="1">
      <c r="A48" s="150"/>
      <c r="B48" s="151">
        <v>42907</v>
      </c>
      <c r="C48" s="146" t="s">
        <v>145</v>
      </c>
      <c r="D48" s="147"/>
      <c r="E48" s="148"/>
      <c r="F48" s="149">
        <v>597</v>
      </c>
    </row>
    <row r="49" spans="1:6" ht="33" customHeight="1">
      <c r="A49" s="150"/>
      <c r="B49" s="151">
        <v>43068</v>
      </c>
      <c r="C49" s="146" t="s">
        <v>145</v>
      </c>
      <c r="D49" s="147"/>
      <c r="E49" s="148"/>
      <c r="F49" s="149">
        <v>620</v>
      </c>
    </row>
    <row r="50" spans="1:6" ht="33" customHeight="1">
      <c r="A50" s="150"/>
      <c r="B50" s="151">
        <v>43069</v>
      </c>
      <c r="C50" s="146" t="s">
        <v>146</v>
      </c>
      <c r="D50" s="147"/>
      <c r="E50" s="148"/>
      <c r="F50" s="149">
        <v>70</v>
      </c>
    </row>
    <row r="51" spans="1:6" ht="33" customHeight="1">
      <c r="A51" s="150"/>
      <c r="B51" s="151">
        <v>43098</v>
      </c>
      <c r="C51" s="146" t="s">
        <v>146</v>
      </c>
      <c r="D51" s="147"/>
      <c r="E51" s="148"/>
      <c r="F51" s="149">
        <v>240</v>
      </c>
    </row>
    <row r="52" spans="1:6" ht="57" customHeight="1">
      <c r="A52" s="150"/>
      <c r="B52" s="151">
        <v>42775</v>
      </c>
      <c r="C52" s="146" t="s">
        <v>147</v>
      </c>
      <c r="D52" s="147"/>
      <c r="E52" s="148"/>
      <c r="F52" s="152">
        <v>654</v>
      </c>
    </row>
    <row r="53" spans="1:6" ht="57" customHeight="1">
      <c r="A53" s="150"/>
      <c r="B53" s="151">
        <v>42947</v>
      </c>
      <c r="C53" s="146" t="s">
        <v>147</v>
      </c>
      <c r="D53" s="147"/>
      <c r="E53" s="148"/>
      <c r="F53" s="152">
        <v>377</v>
      </c>
    </row>
    <row r="54" spans="1:6" s="26" customFormat="1" ht="15.75">
      <c r="A54" s="150"/>
      <c r="B54" s="151">
        <v>43048</v>
      </c>
      <c r="C54" s="164" t="s">
        <v>148</v>
      </c>
      <c r="D54" s="165"/>
      <c r="E54" s="166"/>
      <c r="F54" s="167">
        <v>1480</v>
      </c>
    </row>
    <row r="55" spans="1:6" ht="15.75">
      <c r="A55" s="150"/>
      <c r="B55" s="150"/>
      <c r="C55" s="153"/>
      <c r="D55" s="154"/>
      <c r="E55" s="155"/>
      <c r="F55" s="150"/>
    </row>
    <row r="56" spans="1:6" ht="15.75">
      <c r="A56" s="150"/>
      <c r="B56" s="150"/>
      <c r="C56" s="153"/>
      <c r="D56" s="154"/>
      <c r="E56" s="155"/>
      <c r="F56" s="150"/>
    </row>
    <row r="57" spans="1:6" ht="15.75">
      <c r="A57" s="150"/>
      <c r="B57" s="150"/>
      <c r="C57" s="153"/>
      <c r="D57" s="154"/>
      <c r="E57" s="155"/>
      <c r="F57" s="150"/>
    </row>
    <row r="58" spans="1:6" ht="15.75">
      <c r="A58" s="150"/>
      <c r="B58" s="150"/>
      <c r="C58" s="153"/>
      <c r="D58" s="154"/>
      <c r="E58" s="155"/>
      <c r="F58" s="150"/>
    </row>
    <row r="59" spans="1:6" ht="15.75">
      <c r="A59" s="150"/>
      <c r="B59" s="150"/>
      <c r="C59" s="153"/>
      <c r="D59" s="154"/>
      <c r="E59" s="155"/>
      <c r="F59" s="150"/>
    </row>
    <row r="60" spans="1:6" ht="15.75">
      <c r="A60" s="150"/>
      <c r="B60" s="150"/>
      <c r="C60" s="153"/>
      <c r="D60" s="154"/>
      <c r="E60" s="155"/>
      <c r="F60" s="150"/>
    </row>
    <row r="61" spans="1:6" ht="15.75">
      <c r="A61" s="150"/>
      <c r="B61" s="150"/>
      <c r="C61" s="153"/>
      <c r="D61" s="154"/>
      <c r="E61" s="155"/>
      <c r="F61" s="150"/>
    </row>
    <row r="62" spans="1:6" ht="15.75">
      <c r="A62" s="150"/>
      <c r="B62" s="150"/>
      <c r="C62" s="153"/>
      <c r="D62" s="154"/>
      <c r="E62" s="155"/>
      <c r="F62" s="150"/>
    </row>
    <row r="63" spans="1:6" ht="15.75">
      <c r="A63" s="156"/>
      <c r="B63" s="157"/>
      <c r="C63" s="158"/>
      <c r="D63" s="159"/>
      <c r="E63" s="160"/>
      <c r="F63" s="161"/>
    </row>
    <row r="64" spans="1:6" ht="15.75">
      <c r="A64" s="162" t="s">
        <v>38</v>
      </c>
      <c r="B64" s="162"/>
      <c r="C64" s="162"/>
      <c r="D64" s="162"/>
      <c r="E64" s="162"/>
      <c r="F64" s="163">
        <f>SUM(F45:F63)</f>
        <v>12605</v>
      </c>
    </row>
    <row r="65" spans="1:6" ht="15.75">
      <c r="A65"/>
      <c r="B65"/>
      <c r="C65"/>
      <c r="D65"/>
      <c r="E65"/>
      <c r="F65"/>
    </row>
    <row r="66" spans="1:6" ht="15.75">
      <c r="A66"/>
      <c r="B66"/>
      <c r="C66"/>
      <c r="D66"/>
      <c r="E66"/>
      <c r="F66"/>
    </row>
  </sheetData>
  <sheetProtection/>
  <mergeCells count="31">
    <mergeCell ref="C63:E63"/>
    <mergeCell ref="A64:E64"/>
    <mergeCell ref="C54:E54"/>
    <mergeCell ref="B34:E34"/>
    <mergeCell ref="B35:E35"/>
    <mergeCell ref="B36:E36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7:E37"/>
    <mergeCell ref="C44:E44"/>
    <mergeCell ref="C45:E45"/>
    <mergeCell ref="C46:E46"/>
    <mergeCell ref="C53:E53"/>
    <mergeCell ref="C47:E47"/>
    <mergeCell ref="C48:E48"/>
    <mergeCell ref="C49:E49"/>
    <mergeCell ref="C50:E50"/>
    <mergeCell ref="C51:E51"/>
    <mergeCell ref="C52:E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1">
      <selection activeCell="D8" sqref="D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6" t="s">
        <v>123</v>
      </c>
      <c r="B1" s="116"/>
      <c r="C1" s="116"/>
      <c r="D1" s="116"/>
      <c r="E1" s="116"/>
      <c r="F1" s="116"/>
      <c r="G1" s="89"/>
    </row>
    <row r="2" spans="1:8" ht="15.75">
      <c r="A2" s="116" t="s">
        <v>62</v>
      </c>
      <c r="B2" s="116"/>
      <c r="C2" s="116"/>
      <c r="D2" s="116"/>
      <c r="E2" s="116"/>
      <c r="F2" s="116"/>
      <c r="G2" s="7"/>
      <c r="H2" s="8"/>
    </row>
    <row r="3" ht="9" customHeight="1"/>
    <row r="4" spans="1:6" ht="15.75" hidden="1" outlineLevel="1">
      <c r="A4" s="10" t="s">
        <v>60</v>
      </c>
      <c r="C4" s="10"/>
      <c r="D4" s="10"/>
      <c r="E4" s="10"/>
      <c r="F4" s="10"/>
    </row>
    <row r="5" spans="1:6" ht="15.75" hidden="1" outlineLevel="1">
      <c r="A5" s="10" t="s">
        <v>18</v>
      </c>
      <c r="C5" s="10"/>
      <c r="D5" s="10">
        <v>930.3</v>
      </c>
      <c r="E5" s="10" t="s">
        <v>19</v>
      </c>
      <c r="F5" s="10"/>
    </row>
    <row r="6" ht="26.25" customHeight="1" collapsed="1">
      <c r="I6" s="31"/>
    </row>
    <row r="7" spans="1:6" ht="15.75">
      <c r="A7" s="7" t="s">
        <v>124</v>
      </c>
      <c r="C7" s="7"/>
      <c r="D7" s="93">
        <f>'2015'!F33</f>
        <v>-62946.05000000002</v>
      </c>
      <c r="E7" s="7" t="s">
        <v>116</v>
      </c>
      <c r="F7" s="7"/>
    </row>
    <row r="8" spans="1:6" ht="15.75">
      <c r="A8" s="7" t="s">
        <v>125</v>
      </c>
      <c r="C8" s="10"/>
      <c r="D8" s="12">
        <f>C16</f>
        <v>-25032.460000000006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126</v>
      </c>
      <c r="D10" s="15" t="s">
        <v>0</v>
      </c>
      <c r="E10" s="15" t="s">
        <v>27</v>
      </c>
      <c r="F10" s="15" t="s">
        <v>127</v>
      </c>
    </row>
    <row r="11" spans="1:9" s="18" customFormat="1" ht="30" customHeight="1">
      <c r="A11" s="4">
        <v>1</v>
      </c>
      <c r="B11" s="16" t="s">
        <v>2</v>
      </c>
      <c r="C11" s="54">
        <v>-18428.880000000005</v>
      </c>
      <c r="D11" s="52">
        <v>104491.32</v>
      </c>
      <c r="E11" s="52">
        <v>112927.45</v>
      </c>
      <c r="F11" s="52">
        <f>C11-D11+E11</f>
        <v>-9992.750000000015</v>
      </c>
      <c r="G11" s="5" t="s">
        <v>42</v>
      </c>
      <c r="H11" s="5">
        <v>9.29</v>
      </c>
      <c r="I11" s="31">
        <f>H11*12*H20</f>
        <v>103709.84399999998</v>
      </c>
    </row>
    <row r="12" spans="1:9" s="18" customFormat="1" ht="15.75">
      <c r="A12" s="4">
        <v>2</v>
      </c>
      <c r="B12" s="16" t="s">
        <v>3</v>
      </c>
      <c r="C12" s="54">
        <v>-2047.6800000000003</v>
      </c>
      <c r="D12" s="52">
        <v>11610.12</v>
      </c>
      <c r="E12" s="52">
        <v>12547.51</v>
      </c>
      <c r="F12" s="52">
        <f>C12-D12+E12</f>
        <v>-1110.2900000000009</v>
      </c>
      <c r="G12" s="10" t="s">
        <v>43</v>
      </c>
      <c r="H12" s="5">
        <v>3.2</v>
      </c>
      <c r="I12" s="30">
        <f>H12*12*H20</f>
        <v>35723.520000000004</v>
      </c>
    </row>
    <row r="13" spans="1:9" s="18" customFormat="1" ht="29.25" customHeight="1">
      <c r="A13" s="4">
        <v>3</v>
      </c>
      <c r="B13" s="16" t="s">
        <v>45</v>
      </c>
      <c r="C13" s="54">
        <v>-982.8700000000008</v>
      </c>
      <c r="D13" s="52">
        <v>5693.64</v>
      </c>
      <c r="E13" s="52">
        <v>6132.02</v>
      </c>
      <c r="F13" s="52">
        <f>C13-D13+E13</f>
        <v>-544.4900000000007</v>
      </c>
      <c r="G13" s="10" t="s">
        <v>55</v>
      </c>
      <c r="H13" s="5">
        <v>2.8</v>
      </c>
      <c r="I13" s="30">
        <f>H13*12*H20</f>
        <v>31258.079999999994</v>
      </c>
    </row>
    <row r="14" spans="1:8" s="18" customFormat="1" ht="30" customHeight="1">
      <c r="A14" s="4">
        <v>4</v>
      </c>
      <c r="B14" s="16" t="s">
        <v>46</v>
      </c>
      <c r="C14" s="54">
        <v>-511.8800000000001</v>
      </c>
      <c r="D14" s="52">
        <v>2902.44</v>
      </c>
      <c r="E14" s="52">
        <v>3136.76</v>
      </c>
      <c r="F14" s="52">
        <f>C14-D14+E14</f>
        <v>-277.55999999999995</v>
      </c>
      <c r="G14" s="17"/>
      <c r="H14" s="17"/>
    </row>
    <row r="15" spans="1:8" s="18" customFormat="1" ht="30" customHeight="1">
      <c r="A15" s="4">
        <v>5</v>
      </c>
      <c r="B15" s="16" t="s">
        <v>49</v>
      </c>
      <c r="C15" s="54">
        <v>-3061.1499999999996</v>
      </c>
      <c r="D15" s="52">
        <v>20162.77</v>
      </c>
      <c r="E15" s="52">
        <v>21814.6</v>
      </c>
      <c r="F15" s="52">
        <f>C15-D15+E15</f>
        <v>-1409.3199999999997</v>
      </c>
      <c r="G15" s="17"/>
      <c r="H15" s="17"/>
    </row>
    <row r="16" spans="1:6" ht="19.5" customHeight="1">
      <c r="A16" s="4"/>
      <c r="B16" s="16" t="s">
        <v>4</v>
      </c>
      <c r="C16" s="53">
        <f>SUM(C11:C15)</f>
        <v>-25032.460000000006</v>
      </c>
      <c r="D16" s="53">
        <f>SUM(D11:D15)</f>
        <v>144860.29</v>
      </c>
      <c r="E16" s="53">
        <f>SUM(E11:E15)</f>
        <v>156558.34</v>
      </c>
      <c r="F16" s="53">
        <f>SUM(F11:F15)</f>
        <v>-13334.410000000016</v>
      </c>
    </row>
    <row r="17" ht="21.75" customHeight="1"/>
    <row r="18" spans="1:6" ht="15.75">
      <c r="A18" s="116" t="s">
        <v>28</v>
      </c>
      <c r="B18" s="116"/>
      <c r="C18" s="116"/>
      <c r="D18" s="116"/>
      <c r="E18" s="116"/>
      <c r="F18" s="116"/>
    </row>
    <row r="19" spans="1:8" ht="26.25" customHeight="1">
      <c r="A19" s="89"/>
      <c r="B19" s="89"/>
      <c r="C19" s="89"/>
      <c r="D19" s="89"/>
      <c r="E19" s="89"/>
      <c r="F19" s="89"/>
      <c r="H19" s="5" t="s">
        <v>29</v>
      </c>
    </row>
    <row r="20" spans="1:8" ht="33" customHeight="1">
      <c r="A20" s="15" t="s">
        <v>41</v>
      </c>
      <c r="B20" s="117" t="s">
        <v>6</v>
      </c>
      <c r="C20" s="117"/>
      <c r="D20" s="117"/>
      <c r="E20" s="117"/>
      <c r="F20" s="19" t="s">
        <v>17</v>
      </c>
      <c r="G20" s="20"/>
      <c r="H20" s="5">
        <f>D5</f>
        <v>930.3</v>
      </c>
    </row>
    <row r="21" spans="1:10" ht="18" customHeight="1">
      <c r="A21" s="21">
        <v>1</v>
      </c>
      <c r="B21" s="118" t="s">
        <v>8</v>
      </c>
      <c r="C21" s="118"/>
      <c r="D21" s="118"/>
      <c r="E21" s="119"/>
      <c r="F21" s="95">
        <f>I12</f>
        <v>35723.520000000004</v>
      </c>
      <c r="G21" s="10"/>
      <c r="H21" s="5" t="s">
        <v>30</v>
      </c>
      <c r="I21" s="5" t="s">
        <v>31</v>
      </c>
      <c r="J21" s="5" t="s">
        <v>32</v>
      </c>
    </row>
    <row r="22" spans="1:9" ht="18" customHeight="1">
      <c r="A22" s="23">
        <v>2</v>
      </c>
      <c r="B22" s="114" t="s">
        <v>46</v>
      </c>
      <c r="C22" s="114"/>
      <c r="D22" s="114"/>
      <c r="E22" s="115"/>
      <c r="F22" s="95">
        <f>D14</f>
        <v>2902.44</v>
      </c>
      <c r="G22" s="10"/>
      <c r="I22" s="5">
        <v>1086</v>
      </c>
    </row>
    <row r="23" spans="1:9" ht="30.75" customHeight="1">
      <c r="A23" s="23">
        <v>3</v>
      </c>
      <c r="B23" s="114" t="s">
        <v>122</v>
      </c>
      <c r="C23" s="114"/>
      <c r="D23" s="114"/>
      <c r="E23" s="115"/>
      <c r="F23" s="95">
        <f>I13</f>
        <v>31258.079999999994</v>
      </c>
      <c r="G23" s="10"/>
      <c r="I23" s="5">
        <f>I22*12</f>
        <v>13032</v>
      </c>
    </row>
    <row r="24" spans="1:7" ht="18" customHeight="1">
      <c r="A24" s="23">
        <v>4</v>
      </c>
      <c r="B24" s="114" t="s">
        <v>12</v>
      </c>
      <c r="C24" s="114"/>
      <c r="D24" s="114"/>
      <c r="E24" s="115"/>
      <c r="F24" s="95">
        <f>F25+F26+F27</f>
        <v>7422</v>
      </c>
      <c r="G24" s="12"/>
    </row>
    <row r="25" spans="1:7" ht="16.5" customHeight="1">
      <c r="A25" s="23" t="s">
        <v>13</v>
      </c>
      <c r="B25" s="114" t="s">
        <v>33</v>
      </c>
      <c r="C25" s="114"/>
      <c r="D25" s="114"/>
      <c r="E25" s="115"/>
      <c r="F25" s="95">
        <f>F42+F45</f>
        <v>4113</v>
      </c>
      <c r="G25" s="10"/>
    </row>
    <row r="26" spans="1:7" ht="16.5" customHeight="1">
      <c r="A26" s="23" t="s">
        <v>13</v>
      </c>
      <c r="B26" s="114" t="s">
        <v>34</v>
      </c>
      <c r="C26" s="114"/>
      <c r="D26" s="114"/>
      <c r="E26" s="115"/>
      <c r="F26" s="95">
        <f>F39+F47</f>
        <v>3309</v>
      </c>
      <c r="G26" s="10"/>
    </row>
    <row r="27" spans="1:7" ht="16.5" customHeight="1">
      <c r="A27" s="23" t="s">
        <v>13</v>
      </c>
      <c r="B27" s="114" t="s">
        <v>35</v>
      </c>
      <c r="C27" s="114"/>
      <c r="D27" s="114"/>
      <c r="E27" s="115"/>
      <c r="F27" s="95">
        <v>0</v>
      </c>
      <c r="G27" s="10"/>
    </row>
    <row r="28" spans="1:7" ht="17.25" customHeight="1">
      <c r="A28" s="23">
        <v>5</v>
      </c>
      <c r="B28" s="106" t="s">
        <v>70</v>
      </c>
      <c r="C28" s="106"/>
      <c r="D28" s="106"/>
      <c r="E28" s="106"/>
      <c r="F28" s="94">
        <f>F44</f>
        <v>1380</v>
      </c>
      <c r="G28" s="10"/>
    </row>
    <row r="29" spans="1:7" ht="17.25" customHeight="1">
      <c r="A29" s="23">
        <v>6</v>
      </c>
      <c r="B29" s="106" t="s">
        <v>49</v>
      </c>
      <c r="C29" s="106"/>
      <c r="D29" s="106"/>
      <c r="E29" s="106"/>
      <c r="F29" s="3">
        <f>D15</f>
        <v>20162.77</v>
      </c>
      <c r="G29" s="10"/>
    </row>
    <row r="30" spans="1:7" ht="17.25" customHeight="1">
      <c r="A30" s="23">
        <v>7</v>
      </c>
      <c r="B30" s="106" t="s">
        <v>54</v>
      </c>
      <c r="C30" s="106"/>
      <c r="D30" s="106"/>
      <c r="E30" s="106"/>
      <c r="F30" s="3">
        <f>D12+D13</f>
        <v>17303.760000000002</v>
      </c>
      <c r="G30" s="10"/>
    </row>
    <row r="31" spans="1:7" s="26" customFormat="1" ht="21" customHeight="1">
      <c r="A31" s="24"/>
      <c r="B31" s="107" t="s">
        <v>14</v>
      </c>
      <c r="C31" s="107"/>
      <c r="D31" s="107"/>
      <c r="E31" s="107"/>
      <c r="F31" s="25">
        <f>F21+F22+F23+F24+F30+F29+F28</f>
        <v>116152.57000000002</v>
      </c>
      <c r="G31" s="7"/>
    </row>
    <row r="32" ht="24.75" customHeight="1"/>
    <row r="33" spans="1:6" ht="18" customHeight="1">
      <c r="A33" s="80" t="s">
        <v>128</v>
      </c>
      <c r="B33" s="80"/>
      <c r="C33" s="80"/>
      <c r="D33" s="80"/>
      <c r="E33" s="80"/>
      <c r="F33" s="3">
        <f>D7+D16-F31</f>
        <v>-34238.33000000003</v>
      </c>
    </row>
    <row r="34" spans="1:6" ht="20.25" customHeight="1">
      <c r="A34" s="80" t="s">
        <v>129</v>
      </c>
      <c r="B34" s="80"/>
      <c r="C34" s="80"/>
      <c r="D34" s="80"/>
      <c r="E34" s="80"/>
      <c r="F34" s="3">
        <f>F16</f>
        <v>-13334.410000000016</v>
      </c>
    </row>
    <row r="35" spans="1:6" ht="18" customHeight="1">
      <c r="A35" s="81" t="s">
        <v>118</v>
      </c>
      <c r="B35" s="81"/>
      <c r="C35" s="81"/>
      <c r="D35" s="81"/>
      <c r="E35" s="81"/>
      <c r="F35" s="3">
        <f>F33+F34</f>
        <v>-47572.74000000005</v>
      </c>
    </row>
    <row r="36" ht="11.25" customHeight="1"/>
    <row r="37" ht="53.25" customHeight="1"/>
    <row r="38" spans="1:6" ht="15.75">
      <c r="A38" s="27" t="s">
        <v>24</v>
      </c>
      <c r="B38" s="27" t="s">
        <v>16</v>
      </c>
      <c r="C38" s="108" t="s">
        <v>36</v>
      </c>
      <c r="D38" s="109"/>
      <c r="E38" s="110"/>
      <c r="F38" s="27" t="s">
        <v>37</v>
      </c>
    </row>
    <row r="39" spans="1:6" s="33" customFormat="1" ht="15.75">
      <c r="A39" s="32"/>
      <c r="B39" s="40" t="s">
        <v>115</v>
      </c>
      <c r="C39" s="111" t="s">
        <v>61</v>
      </c>
      <c r="D39" s="112"/>
      <c r="E39" s="113"/>
      <c r="F39" s="41">
        <f>12*179</f>
        <v>2148</v>
      </c>
    </row>
    <row r="40" spans="1:6" ht="15.75">
      <c r="A40" s="83"/>
      <c r="B40" s="91">
        <v>42521</v>
      </c>
      <c r="C40" s="96" t="s">
        <v>130</v>
      </c>
      <c r="D40" s="97"/>
      <c r="E40" s="98"/>
      <c r="F40" s="87">
        <v>109</v>
      </c>
    </row>
    <row r="41" spans="1:6" ht="15.75">
      <c r="A41" s="83"/>
      <c r="B41" s="84">
        <v>42551</v>
      </c>
      <c r="C41" s="100" t="s">
        <v>130</v>
      </c>
      <c r="D41" s="101"/>
      <c r="E41" s="102"/>
      <c r="F41" s="92">
        <v>100</v>
      </c>
    </row>
    <row r="42" spans="1:6" ht="18.75" customHeight="1">
      <c r="A42" s="83"/>
      <c r="B42" s="84">
        <v>42558</v>
      </c>
      <c r="C42" s="100" t="s">
        <v>131</v>
      </c>
      <c r="D42" s="101"/>
      <c r="E42" s="102"/>
      <c r="F42" s="85">
        <v>1978</v>
      </c>
    </row>
    <row r="43" spans="1:6" ht="15.75">
      <c r="A43" s="83"/>
      <c r="B43" s="84">
        <v>42582</v>
      </c>
      <c r="C43" s="100" t="s">
        <v>130</v>
      </c>
      <c r="D43" s="101"/>
      <c r="E43" s="102"/>
      <c r="F43" s="85">
        <v>109</v>
      </c>
    </row>
    <row r="44" spans="1:6" ht="15.75">
      <c r="A44" s="83"/>
      <c r="B44" s="84">
        <v>42613</v>
      </c>
      <c r="C44" s="100" t="s">
        <v>133</v>
      </c>
      <c r="D44" s="101"/>
      <c r="E44" s="102"/>
      <c r="F44" s="85">
        <v>1380</v>
      </c>
    </row>
    <row r="45" spans="1:6" ht="17.25" customHeight="1">
      <c r="A45" s="83"/>
      <c r="B45" s="84">
        <v>42604</v>
      </c>
      <c r="C45" s="103" t="s">
        <v>131</v>
      </c>
      <c r="D45" s="104"/>
      <c r="E45" s="105"/>
      <c r="F45" s="85">
        <v>2135</v>
      </c>
    </row>
    <row r="46" spans="1:6" ht="15.75">
      <c r="A46" s="83"/>
      <c r="B46" s="84">
        <v>42613</v>
      </c>
      <c r="C46" s="103" t="s">
        <v>130</v>
      </c>
      <c r="D46" s="104"/>
      <c r="E46" s="105"/>
      <c r="F46" s="85">
        <v>109</v>
      </c>
    </row>
    <row r="47" spans="1:6" ht="17.25" customHeight="1">
      <c r="A47" s="83"/>
      <c r="B47" s="84">
        <v>42675</v>
      </c>
      <c r="C47" s="96" t="s">
        <v>132</v>
      </c>
      <c r="D47" s="97"/>
      <c r="E47" s="98"/>
      <c r="F47" s="87">
        <v>1161</v>
      </c>
    </row>
    <row r="48" spans="1:6" s="26" customFormat="1" ht="15.75">
      <c r="A48" s="99" t="s">
        <v>38</v>
      </c>
      <c r="B48" s="99"/>
      <c r="C48" s="99"/>
      <c r="D48" s="99"/>
      <c r="E48" s="99"/>
      <c r="F48" s="28">
        <f>SUM(F39:F47)</f>
        <v>9229</v>
      </c>
    </row>
  </sheetData>
  <sheetProtection/>
  <mergeCells count="26">
    <mergeCell ref="C47:E47"/>
    <mergeCell ref="A48:E48"/>
    <mergeCell ref="C41:E41"/>
    <mergeCell ref="C42:E42"/>
    <mergeCell ref="C43:E43"/>
    <mergeCell ref="C44:E44"/>
    <mergeCell ref="C45:E45"/>
    <mergeCell ref="C46:E46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view="pageBreakPreview" zoomScaleSheetLayoutView="100" zoomScalePageLayoutView="0" workbookViewId="0" topLeftCell="A15">
      <selection activeCell="B24" sqref="B24:E2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6" t="s">
        <v>39</v>
      </c>
      <c r="B1" s="116"/>
      <c r="C1" s="116"/>
      <c r="D1" s="116"/>
      <c r="E1" s="116"/>
      <c r="F1" s="116"/>
      <c r="G1" s="88"/>
    </row>
    <row r="2" spans="1:8" ht="15.75">
      <c r="A2" s="116" t="s">
        <v>62</v>
      </c>
      <c r="B2" s="116"/>
      <c r="C2" s="116"/>
      <c r="D2" s="116"/>
      <c r="E2" s="116"/>
      <c r="F2" s="116"/>
      <c r="G2" s="7"/>
      <c r="H2" s="8"/>
    </row>
    <row r="3" ht="9" customHeight="1"/>
    <row r="4" spans="1:6" ht="15.75" hidden="1" outlineLevel="1">
      <c r="A4" s="10" t="s">
        <v>60</v>
      </c>
      <c r="C4" s="10"/>
      <c r="D4" s="10"/>
      <c r="E4" s="10"/>
      <c r="F4" s="10"/>
    </row>
    <row r="5" spans="1:6" ht="15.75" hidden="1" outlineLevel="1">
      <c r="A5" s="10" t="s">
        <v>18</v>
      </c>
      <c r="C5" s="10"/>
      <c r="D5" s="10">
        <v>930.3</v>
      </c>
      <c r="E5" s="10" t="s">
        <v>19</v>
      </c>
      <c r="F5" s="10"/>
    </row>
    <row r="6" ht="9" customHeight="1" collapsed="1">
      <c r="I6" s="31"/>
    </row>
    <row r="7" spans="1:6" ht="15.75">
      <c r="A7" s="7"/>
      <c r="C7" s="7"/>
      <c r="D7" s="11"/>
      <c r="E7" s="7"/>
      <c r="F7" s="7"/>
    </row>
    <row r="8" spans="1:6" ht="15.75">
      <c r="A8" s="7" t="s">
        <v>21</v>
      </c>
      <c r="C8" s="10"/>
      <c r="D8" s="12">
        <f>C16</f>
        <v>-25315.940000000002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26</v>
      </c>
      <c r="D10" s="15" t="s">
        <v>0</v>
      </c>
      <c r="E10" s="15" t="s">
        <v>27</v>
      </c>
      <c r="F10" s="15" t="s">
        <v>40</v>
      </c>
    </row>
    <row r="11" spans="1:9" s="18" customFormat="1" ht="30" customHeight="1">
      <c r="A11" s="4">
        <v>1</v>
      </c>
      <c r="B11" s="16" t="s">
        <v>2</v>
      </c>
      <c r="C11" s="54">
        <v>-20112.36</v>
      </c>
      <c r="D11" s="52">
        <v>104491.32</v>
      </c>
      <c r="E11" s="52">
        <v>106174.8</v>
      </c>
      <c r="F11" s="52">
        <f>C11-D11+E11</f>
        <v>-18428.880000000005</v>
      </c>
      <c r="G11" s="5" t="s">
        <v>42</v>
      </c>
      <c r="H11" s="5">
        <v>9.29</v>
      </c>
      <c r="I11" s="31">
        <f>H11*12*H20</f>
        <v>103709.84399999998</v>
      </c>
    </row>
    <row r="12" spans="1:9" s="18" customFormat="1" ht="15.75">
      <c r="A12" s="4">
        <v>2</v>
      </c>
      <c r="B12" s="16" t="s">
        <v>3</v>
      </c>
      <c r="C12" s="54">
        <v>-2234.75</v>
      </c>
      <c r="D12" s="52">
        <v>11610.12</v>
      </c>
      <c r="E12" s="52">
        <v>11797.19</v>
      </c>
      <c r="F12" s="52">
        <f>C12-D12+E12</f>
        <v>-2047.6800000000003</v>
      </c>
      <c r="G12" s="10" t="s">
        <v>43</v>
      </c>
      <c r="H12" s="5">
        <v>3.2</v>
      </c>
      <c r="I12" s="30">
        <f>H12*12*H20</f>
        <v>35723.520000000004</v>
      </c>
    </row>
    <row r="13" spans="1:9" s="18" customFormat="1" ht="29.25" customHeight="1">
      <c r="A13" s="4">
        <v>3</v>
      </c>
      <c r="B13" s="16" t="s">
        <v>45</v>
      </c>
      <c r="C13" s="54">
        <v>-1054.8</v>
      </c>
      <c r="D13" s="52">
        <v>5693.64</v>
      </c>
      <c r="E13" s="52">
        <v>5765.57</v>
      </c>
      <c r="F13" s="52">
        <f>C13-D13+E13</f>
        <v>-982.8700000000008</v>
      </c>
      <c r="G13" s="10" t="s">
        <v>55</v>
      </c>
      <c r="H13" s="5">
        <f>0.69+1.9</f>
        <v>2.59</v>
      </c>
      <c r="I13" s="30">
        <f>H13*12*H20</f>
        <v>28913.724</v>
      </c>
    </row>
    <row r="14" spans="1:8" s="18" customFormat="1" ht="30" customHeight="1">
      <c r="A14" s="4">
        <v>4</v>
      </c>
      <c r="B14" s="16" t="s">
        <v>46</v>
      </c>
      <c r="C14" s="54">
        <v>-558.63</v>
      </c>
      <c r="D14" s="52">
        <v>2902.44</v>
      </c>
      <c r="E14" s="52">
        <v>2949.19</v>
      </c>
      <c r="F14" s="52">
        <f>C14-D14+E14</f>
        <v>-511.8800000000001</v>
      </c>
      <c r="G14" s="17"/>
      <c r="H14" s="17"/>
    </row>
    <row r="15" spans="1:8" s="18" customFormat="1" ht="30" customHeight="1">
      <c r="A15" s="4">
        <v>5</v>
      </c>
      <c r="B15" s="16" t="s">
        <v>49</v>
      </c>
      <c r="C15" s="54">
        <v>-1355.4</v>
      </c>
      <c r="D15" s="52">
        <v>13185.64</v>
      </c>
      <c r="E15" s="52">
        <v>11479.89</v>
      </c>
      <c r="F15" s="52">
        <f>C15-D15+E15</f>
        <v>-3061.1499999999996</v>
      </c>
      <c r="G15" s="17"/>
      <c r="H15" s="17"/>
    </row>
    <row r="16" spans="1:6" ht="19.5" customHeight="1">
      <c r="A16" s="4"/>
      <c r="B16" s="16" t="s">
        <v>4</v>
      </c>
      <c r="C16" s="53">
        <f>SUM(C11:C15)</f>
        <v>-25315.940000000002</v>
      </c>
      <c r="D16" s="53">
        <f>SUM(D11:D15)</f>
        <v>137883.16</v>
      </c>
      <c r="E16" s="53">
        <f>SUM(E11:E15)</f>
        <v>138166.64</v>
      </c>
      <c r="F16" s="53">
        <f>SUM(F11:F15)</f>
        <v>-25032.460000000006</v>
      </c>
    </row>
    <row r="17" ht="11.25" customHeight="1"/>
    <row r="18" spans="1:6" ht="15.75">
      <c r="A18" s="116" t="s">
        <v>28</v>
      </c>
      <c r="B18" s="116"/>
      <c r="C18" s="116"/>
      <c r="D18" s="116"/>
      <c r="E18" s="116"/>
      <c r="F18" s="116"/>
    </row>
    <row r="19" spans="1:8" ht="15.75">
      <c r="A19" s="88"/>
      <c r="B19" s="88"/>
      <c r="C19" s="88"/>
      <c r="D19" s="88"/>
      <c r="E19" s="88"/>
      <c r="F19" s="88"/>
      <c r="H19" s="5" t="s">
        <v>29</v>
      </c>
    </row>
    <row r="20" spans="1:8" ht="33" customHeight="1">
      <c r="A20" s="15" t="s">
        <v>41</v>
      </c>
      <c r="B20" s="117" t="s">
        <v>6</v>
      </c>
      <c r="C20" s="117"/>
      <c r="D20" s="117"/>
      <c r="E20" s="117"/>
      <c r="F20" s="19" t="s">
        <v>17</v>
      </c>
      <c r="G20" s="20"/>
      <c r="H20" s="5">
        <f>D5</f>
        <v>930.3</v>
      </c>
    </row>
    <row r="21" spans="1:10" ht="18" customHeight="1">
      <c r="A21" s="21">
        <v>1</v>
      </c>
      <c r="B21" s="118" t="s">
        <v>8</v>
      </c>
      <c r="C21" s="118"/>
      <c r="D21" s="118"/>
      <c r="E21" s="118"/>
      <c r="F21" s="1">
        <f>I12</f>
        <v>35723.520000000004</v>
      </c>
      <c r="G21" s="22"/>
      <c r="H21" s="5" t="s">
        <v>30</v>
      </c>
      <c r="I21" s="5" t="s">
        <v>31</v>
      </c>
      <c r="J21" s="5" t="s">
        <v>32</v>
      </c>
    </row>
    <row r="22" spans="1:9" ht="18" customHeight="1">
      <c r="A22" s="23">
        <v>2</v>
      </c>
      <c r="B22" s="114" t="s">
        <v>46</v>
      </c>
      <c r="C22" s="114"/>
      <c r="D22" s="114"/>
      <c r="E22" s="114"/>
      <c r="F22" s="2">
        <f>0.26*12*H20</f>
        <v>2902.536</v>
      </c>
      <c r="G22" s="22"/>
      <c r="I22" s="5">
        <v>1086</v>
      </c>
    </row>
    <row r="23" spans="1:9" ht="33" customHeight="1">
      <c r="A23" s="23">
        <v>3</v>
      </c>
      <c r="B23" s="114" t="s">
        <v>122</v>
      </c>
      <c r="C23" s="114"/>
      <c r="D23" s="114"/>
      <c r="E23" s="114"/>
      <c r="F23" s="2">
        <f>I13</f>
        <v>28913.724</v>
      </c>
      <c r="G23" s="22"/>
      <c r="I23" s="5">
        <f>I22*12</f>
        <v>13032</v>
      </c>
    </row>
    <row r="24" spans="1:7" ht="18" customHeight="1">
      <c r="A24" s="23">
        <v>4</v>
      </c>
      <c r="B24" s="114" t="s">
        <v>12</v>
      </c>
      <c r="C24" s="114"/>
      <c r="D24" s="114"/>
      <c r="E24" s="114"/>
      <c r="F24" s="2">
        <f>F25+F26+F27</f>
        <v>11747</v>
      </c>
      <c r="G24" s="82">
        <f>F50</f>
        <v>12306</v>
      </c>
    </row>
    <row r="25" spans="1:9" ht="16.5" customHeight="1">
      <c r="A25" s="23" t="s">
        <v>13</v>
      </c>
      <c r="B25" s="114" t="s">
        <v>33</v>
      </c>
      <c r="C25" s="114"/>
      <c r="D25" s="114"/>
      <c r="E25" s="114"/>
      <c r="F25" s="3">
        <f>F42+F45+F47</f>
        <v>2236</v>
      </c>
      <c r="G25" s="10"/>
      <c r="H25" s="5" t="s">
        <v>69</v>
      </c>
      <c r="I25" s="5">
        <v>1400</v>
      </c>
    </row>
    <row r="26" spans="1:10" ht="16.5" customHeight="1">
      <c r="A26" s="23" t="s">
        <v>13</v>
      </c>
      <c r="B26" s="114" t="s">
        <v>34</v>
      </c>
      <c r="C26" s="114"/>
      <c r="D26" s="114"/>
      <c r="E26" s="114"/>
      <c r="F26" s="3">
        <f>F39+F40+F41+F44+F46</f>
        <v>6612</v>
      </c>
      <c r="G26" s="10"/>
      <c r="I26" s="5">
        <v>1600</v>
      </c>
      <c r="J26" s="5" t="s">
        <v>119</v>
      </c>
    </row>
    <row r="27" spans="1:7" ht="16.5" customHeight="1">
      <c r="A27" s="23" t="s">
        <v>13</v>
      </c>
      <c r="B27" s="114" t="s">
        <v>35</v>
      </c>
      <c r="C27" s="114"/>
      <c r="D27" s="114"/>
      <c r="E27" s="114"/>
      <c r="F27" s="3">
        <f>F43</f>
        <v>2899</v>
      </c>
      <c r="G27" s="10"/>
    </row>
    <row r="28" spans="1:7" ht="17.25" customHeight="1">
      <c r="A28" s="23">
        <v>5</v>
      </c>
      <c r="B28" s="106" t="s">
        <v>70</v>
      </c>
      <c r="C28" s="106"/>
      <c r="D28" s="106"/>
      <c r="E28" s="106"/>
      <c r="F28" s="3">
        <f>I25+I26</f>
        <v>3000</v>
      </c>
      <c r="G28" s="10"/>
    </row>
    <row r="29" spans="1:7" ht="17.25" customHeight="1">
      <c r="A29" s="23">
        <v>6</v>
      </c>
      <c r="B29" s="106" t="s">
        <v>49</v>
      </c>
      <c r="C29" s="106"/>
      <c r="D29" s="106"/>
      <c r="E29" s="106"/>
      <c r="F29" s="3">
        <f>D15</f>
        <v>13185.64</v>
      </c>
      <c r="G29" s="10"/>
    </row>
    <row r="30" spans="1:7" ht="17.25" customHeight="1">
      <c r="A30" s="23">
        <v>7</v>
      </c>
      <c r="B30" s="106" t="s">
        <v>54</v>
      </c>
      <c r="C30" s="106"/>
      <c r="D30" s="106"/>
      <c r="E30" s="106"/>
      <c r="F30" s="3">
        <f>D12+D13</f>
        <v>17303.760000000002</v>
      </c>
      <c r="G30" s="10"/>
    </row>
    <row r="31" spans="1:7" s="26" customFormat="1" ht="21" customHeight="1">
      <c r="A31" s="24"/>
      <c r="B31" s="107" t="s">
        <v>14</v>
      </c>
      <c r="C31" s="107"/>
      <c r="D31" s="107"/>
      <c r="E31" s="107"/>
      <c r="F31" s="25">
        <f>F21+F22+F23+F24+F30+F29+F28</f>
        <v>112776.18000000001</v>
      </c>
      <c r="G31" s="7"/>
    </row>
    <row r="33" spans="1:6" ht="18" customHeight="1">
      <c r="A33" s="80" t="s">
        <v>121</v>
      </c>
      <c r="B33" s="80"/>
      <c r="C33" s="80"/>
      <c r="D33" s="80"/>
      <c r="E33" s="80"/>
      <c r="F33" s="3">
        <f>D7+D16-F31</f>
        <v>25106.979999999996</v>
      </c>
    </row>
    <row r="34" spans="1:6" ht="20.25" customHeight="1">
      <c r="A34" s="80" t="s">
        <v>117</v>
      </c>
      <c r="B34" s="80"/>
      <c r="C34" s="80"/>
      <c r="D34" s="80"/>
      <c r="E34" s="80"/>
      <c r="F34" s="3">
        <f>F16</f>
        <v>-25032.460000000006</v>
      </c>
    </row>
    <row r="35" spans="1:6" ht="18" customHeight="1">
      <c r="A35" s="81" t="s">
        <v>118</v>
      </c>
      <c r="B35" s="81"/>
      <c r="C35" s="81"/>
      <c r="D35" s="81"/>
      <c r="E35" s="81"/>
      <c r="F35" s="3">
        <f>F33+F34</f>
        <v>74.51999999998952</v>
      </c>
    </row>
    <row r="36" ht="11.25" customHeight="1"/>
    <row r="38" spans="1:6" ht="15.75">
      <c r="A38" s="27" t="s">
        <v>24</v>
      </c>
      <c r="B38" s="27" t="s">
        <v>16</v>
      </c>
      <c r="C38" s="108" t="s">
        <v>36</v>
      </c>
      <c r="D38" s="109"/>
      <c r="E38" s="110"/>
      <c r="F38" s="27" t="s">
        <v>37</v>
      </c>
    </row>
    <row r="39" spans="1:6" s="33" customFormat="1" ht="15.75">
      <c r="A39" s="32"/>
      <c r="B39" s="40" t="s">
        <v>115</v>
      </c>
      <c r="C39" s="111" t="s">
        <v>61</v>
      </c>
      <c r="D39" s="112"/>
      <c r="E39" s="113"/>
      <c r="F39" s="41">
        <f>12*179</f>
        <v>2148</v>
      </c>
    </row>
    <row r="40" spans="1:6" s="33" customFormat="1" ht="15.75">
      <c r="A40" s="32"/>
      <c r="B40" s="40">
        <v>42019</v>
      </c>
      <c r="C40" s="111" t="s">
        <v>63</v>
      </c>
      <c r="D40" s="112"/>
      <c r="E40" s="113"/>
      <c r="F40" s="41">
        <v>492</v>
      </c>
    </row>
    <row r="41" spans="1:6" s="35" customFormat="1" ht="15.75">
      <c r="A41" s="34"/>
      <c r="B41" s="42">
        <v>42055</v>
      </c>
      <c r="C41" s="123" t="s">
        <v>120</v>
      </c>
      <c r="D41" s="124"/>
      <c r="E41" s="125"/>
      <c r="F41" s="43">
        <v>565</v>
      </c>
    </row>
    <row r="42" spans="1:6" s="37" customFormat="1" ht="31.5" customHeight="1">
      <c r="A42" s="36"/>
      <c r="B42" s="45">
        <v>42074</v>
      </c>
      <c r="C42" s="126" t="s">
        <v>65</v>
      </c>
      <c r="D42" s="127"/>
      <c r="E42" s="128"/>
      <c r="F42" s="46">
        <v>791</v>
      </c>
    </row>
    <row r="43" spans="1:6" s="37" customFormat="1" ht="15.75">
      <c r="A43" s="36"/>
      <c r="B43" s="45">
        <v>42086</v>
      </c>
      <c r="C43" s="126" t="s">
        <v>64</v>
      </c>
      <c r="D43" s="127"/>
      <c r="E43" s="128"/>
      <c r="F43" s="46">
        <v>2899</v>
      </c>
    </row>
    <row r="44" spans="1:6" s="37" customFormat="1" ht="15.75">
      <c r="A44" s="36"/>
      <c r="B44" s="45">
        <v>42089</v>
      </c>
      <c r="C44" s="126" t="s">
        <v>66</v>
      </c>
      <c r="D44" s="127"/>
      <c r="E44" s="128"/>
      <c r="F44" s="46">
        <f>1439+492*2</f>
        <v>2423</v>
      </c>
    </row>
    <row r="45" spans="1:6" s="39" customFormat="1" ht="29.25" customHeight="1">
      <c r="A45" s="38"/>
      <c r="B45" s="44">
        <v>42178</v>
      </c>
      <c r="C45" s="129" t="s">
        <v>65</v>
      </c>
      <c r="D45" s="130"/>
      <c r="E45" s="131"/>
      <c r="F45" s="55">
        <v>791</v>
      </c>
    </row>
    <row r="46" spans="1:6" s="39" customFormat="1" ht="15.75">
      <c r="A46" s="38"/>
      <c r="B46" s="44">
        <v>42179</v>
      </c>
      <c r="C46" s="129" t="s">
        <v>67</v>
      </c>
      <c r="D46" s="130"/>
      <c r="E46" s="131"/>
      <c r="F46" s="55">
        <v>984</v>
      </c>
    </row>
    <row r="47" spans="1:6" s="59" customFormat="1" ht="30" customHeight="1">
      <c r="A47" s="56"/>
      <c r="B47" s="57">
        <v>42272</v>
      </c>
      <c r="C47" s="120" t="s">
        <v>68</v>
      </c>
      <c r="D47" s="121"/>
      <c r="E47" s="122"/>
      <c r="F47" s="58">
        <v>654</v>
      </c>
    </row>
    <row r="48" spans="1:6" s="86" customFormat="1" ht="15">
      <c r="A48" s="83"/>
      <c r="B48" s="84">
        <v>42347</v>
      </c>
      <c r="C48" s="100" t="s">
        <v>120</v>
      </c>
      <c r="D48" s="101"/>
      <c r="E48" s="102"/>
      <c r="F48" s="85">
        <v>559</v>
      </c>
    </row>
    <row r="49" spans="1:6" s="86" customFormat="1" ht="15">
      <c r="A49" s="83"/>
      <c r="B49" s="84"/>
      <c r="C49" s="96"/>
      <c r="D49" s="97"/>
      <c r="E49" s="98"/>
      <c r="F49" s="87"/>
    </row>
    <row r="50" spans="1:6" s="26" customFormat="1" ht="15.75">
      <c r="A50" s="99" t="s">
        <v>38</v>
      </c>
      <c r="B50" s="99"/>
      <c r="C50" s="99"/>
      <c r="D50" s="99"/>
      <c r="E50" s="99"/>
      <c r="F50" s="28">
        <f>SUM(F39:F49)</f>
        <v>12306</v>
      </c>
    </row>
  </sheetData>
  <sheetProtection selectLockedCells="1" selectUnlockedCells="1"/>
  <mergeCells count="2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C38:E38"/>
    <mergeCell ref="C39:E39"/>
    <mergeCell ref="C40:E40"/>
    <mergeCell ref="C47:E47"/>
    <mergeCell ref="C48:E48"/>
    <mergeCell ref="C49:E49"/>
    <mergeCell ref="A50:E50"/>
    <mergeCell ref="C41:E41"/>
    <mergeCell ref="C42:E42"/>
    <mergeCell ref="C43:E43"/>
    <mergeCell ref="C44:E44"/>
    <mergeCell ref="C45:E45"/>
    <mergeCell ref="C46:E4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6" t="s">
        <v>39</v>
      </c>
      <c r="B1" s="116"/>
      <c r="C1" s="116"/>
      <c r="D1" s="116"/>
      <c r="E1" s="116"/>
      <c r="F1" s="116"/>
      <c r="G1" s="6"/>
    </row>
    <row r="2" spans="1:8" ht="15.75">
      <c r="A2" s="116" t="s">
        <v>62</v>
      </c>
      <c r="B2" s="116"/>
      <c r="C2" s="116"/>
      <c r="D2" s="116"/>
      <c r="E2" s="116"/>
      <c r="F2" s="116"/>
      <c r="G2" s="7"/>
      <c r="H2" s="8"/>
    </row>
    <row r="3" ht="9" customHeight="1"/>
    <row r="4" spans="1:6" ht="15.75" hidden="1" outlineLevel="1">
      <c r="A4" s="10" t="s">
        <v>60</v>
      </c>
      <c r="C4" s="10"/>
      <c r="D4" s="10"/>
      <c r="E4" s="10"/>
      <c r="F4" s="10"/>
    </row>
    <row r="5" spans="1:6" ht="15.75" hidden="1" outlineLevel="1">
      <c r="A5" s="10" t="s">
        <v>18</v>
      </c>
      <c r="C5" s="10"/>
      <c r="D5" s="10">
        <v>930.3</v>
      </c>
      <c r="E5" s="10" t="s">
        <v>19</v>
      </c>
      <c r="F5" s="10"/>
    </row>
    <row r="6" ht="9" customHeight="1" collapsed="1">
      <c r="I6" s="31"/>
    </row>
    <row r="7" spans="1:6" ht="15.75">
      <c r="A7" s="7" t="s">
        <v>20</v>
      </c>
      <c r="C7" s="7"/>
      <c r="D7" s="11">
        <f>'2014'!B35</f>
        <v>-85708.77</v>
      </c>
      <c r="E7" s="7" t="s">
        <v>116</v>
      </c>
      <c r="F7" s="7"/>
    </row>
    <row r="8" spans="1:6" ht="15.75">
      <c r="A8" s="7" t="s">
        <v>21</v>
      </c>
      <c r="C8" s="10"/>
      <c r="D8" s="12">
        <f>C16</f>
        <v>-25315.940000000002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26</v>
      </c>
      <c r="D10" s="15" t="s">
        <v>0</v>
      </c>
      <c r="E10" s="15" t="s">
        <v>27</v>
      </c>
      <c r="F10" s="15" t="s">
        <v>40</v>
      </c>
    </row>
    <row r="11" spans="1:9" s="18" customFormat="1" ht="30" customHeight="1">
      <c r="A11" s="4">
        <v>1</v>
      </c>
      <c r="B11" s="16" t="s">
        <v>2</v>
      </c>
      <c r="C11" s="54">
        <v>-20112.36</v>
      </c>
      <c r="D11" s="52">
        <v>104491.32</v>
      </c>
      <c r="E11" s="52">
        <v>106174.8</v>
      </c>
      <c r="F11" s="52">
        <f>C11-D11+E11</f>
        <v>-18428.880000000005</v>
      </c>
      <c r="G11" s="5" t="s">
        <v>42</v>
      </c>
      <c r="H11" s="5">
        <v>9.29</v>
      </c>
      <c r="I11" s="31">
        <f>H11*12*H20</f>
        <v>103709.84399999998</v>
      </c>
    </row>
    <row r="12" spans="1:9" s="18" customFormat="1" ht="15.75">
      <c r="A12" s="4">
        <v>2</v>
      </c>
      <c r="B12" s="16" t="s">
        <v>3</v>
      </c>
      <c r="C12" s="54">
        <v>-2234.75</v>
      </c>
      <c r="D12" s="52">
        <v>11610.12</v>
      </c>
      <c r="E12" s="52">
        <v>11797.19</v>
      </c>
      <c r="F12" s="52">
        <f>C12-D12+E12</f>
        <v>-2047.6800000000003</v>
      </c>
      <c r="G12" s="10" t="s">
        <v>43</v>
      </c>
      <c r="H12" s="5">
        <v>3.2</v>
      </c>
      <c r="I12" s="30">
        <f>H12*12*H20</f>
        <v>35723.520000000004</v>
      </c>
    </row>
    <row r="13" spans="1:9" s="18" customFormat="1" ht="29.25" customHeight="1">
      <c r="A13" s="4">
        <v>3</v>
      </c>
      <c r="B13" s="16" t="s">
        <v>45</v>
      </c>
      <c r="C13" s="54">
        <v>-1054.8</v>
      </c>
      <c r="D13" s="52">
        <v>5693.64</v>
      </c>
      <c r="E13" s="52">
        <v>5765.57</v>
      </c>
      <c r="F13" s="52">
        <f>C13-D13+E13</f>
        <v>-982.8700000000008</v>
      </c>
      <c r="G13" s="10" t="s">
        <v>55</v>
      </c>
      <c r="H13" s="5">
        <v>2.8</v>
      </c>
      <c r="I13" s="30">
        <f>H13*12*H20</f>
        <v>31258.079999999994</v>
      </c>
    </row>
    <row r="14" spans="1:8" s="18" customFormat="1" ht="30" customHeight="1">
      <c r="A14" s="4">
        <v>4</v>
      </c>
      <c r="B14" s="16" t="s">
        <v>46</v>
      </c>
      <c r="C14" s="54">
        <v>-558.63</v>
      </c>
      <c r="D14" s="52">
        <v>2902.44</v>
      </c>
      <c r="E14" s="52">
        <v>2949.19</v>
      </c>
      <c r="F14" s="52">
        <f>C14-D14+E14</f>
        <v>-511.8800000000001</v>
      </c>
      <c r="G14" s="17"/>
      <c r="H14" s="17"/>
    </row>
    <row r="15" spans="1:8" s="18" customFormat="1" ht="30" customHeight="1">
      <c r="A15" s="4">
        <v>5</v>
      </c>
      <c r="B15" s="16" t="s">
        <v>49</v>
      </c>
      <c r="C15" s="54">
        <v>-1355.4</v>
      </c>
      <c r="D15" s="52">
        <v>13185.64</v>
      </c>
      <c r="E15" s="52">
        <v>11479.89</v>
      </c>
      <c r="F15" s="52">
        <f>C15-D15+E15</f>
        <v>-3061.1499999999996</v>
      </c>
      <c r="G15" s="17"/>
      <c r="H15" s="17"/>
    </row>
    <row r="16" spans="1:6" ht="19.5" customHeight="1">
      <c r="A16" s="4"/>
      <c r="B16" s="16" t="s">
        <v>4</v>
      </c>
      <c r="C16" s="53">
        <f>SUM(C11:C15)</f>
        <v>-25315.940000000002</v>
      </c>
      <c r="D16" s="53">
        <f>SUM(D11:D15)</f>
        <v>137883.16</v>
      </c>
      <c r="E16" s="53">
        <f>SUM(E11:E15)</f>
        <v>138166.64</v>
      </c>
      <c r="F16" s="53">
        <f>SUM(F11:F15)</f>
        <v>-25032.460000000006</v>
      </c>
    </row>
    <row r="17" ht="11.25" customHeight="1"/>
    <row r="18" spans="1:6" ht="15.75">
      <c r="A18" s="116" t="s">
        <v>28</v>
      </c>
      <c r="B18" s="116"/>
      <c r="C18" s="116"/>
      <c r="D18" s="116"/>
      <c r="E18" s="116"/>
      <c r="F18" s="116"/>
    </row>
    <row r="19" spans="1:8" ht="15.75">
      <c r="A19" s="29"/>
      <c r="B19" s="6"/>
      <c r="C19" s="6"/>
      <c r="D19" s="6"/>
      <c r="E19" s="6"/>
      <c r="F19" s="6"/>
      <c r="H19" s="5" t="s">
        <v>29</v>
      </c>
    </row>
    <row r="20" spans="1:8" ht="33" customHeight="1">
      <c r="A20" s="15" t="s">
        <v>41</v>
      </c>
      <c r="B20" s="117" t="s">
        <v>6</v>
      </c>
      <c r="C20" s="117"/>
      <c r="D20" s="117"/>
      <c r="E20" s="117"/>
      <c r="F20" s="19" t="s">
        <v>17</v>
      </c>
      <c r="G20" s="20"/>
      <c r="H20" s="5">
        <f>D5</f>
        <v>930.3</v>
      </c>
    </row>
    <row r="21" spans="1:10" ht="18" customHeight="1">
      <c r="A21" s="21">
        <v>1</v>
      </c>
      <c r="B21" s="118" t="s">
        <v>8</v>
      </c>
      <c r="C21" s="118"/>
      <c r="D21" s="118"/>
      <c r="E21" s="118"/>
      <c r="F21" s="1">
        <f>I12</f>
        <v>35723.520000000004</v>
      </c>
      <c r="G21" s="22"/>
      <c r="H21" s="5" t="s">
        <v>30</v>
      </c>
      <c r="I21" s="5" t="s">
        <v>31</v>
      </c>
      <c r="J21" s="5" t="s">
        <v>32</v>
      </c>
    </row>
    <row r="22" spans="1:9" ht="18" customHeight="1">
      <c r="A22" s="23">
        <v>2</v>
      </c>
      <c r="B22" s="114" t="s">
        <v>46</v>
      </c>
      <c r="C22" s="114"/>
      <c r="D22" s="114"/>
      <c r="E22" s="114"/>
      <c r="F22" s="2">
        <f>D14</f>
        <v>2902.44</v>
      </c>
      <c r="G22" s="22"/>
      <c r="I22" s="5">
        <v>1086</v>
      </c>
    </row>
    <row r="23" spans="1:9" ht="30.75" customHeight="1">
      <c r="A23" s="23">
        <v>3</v>
      </c>
      <c r="B23" s="114" t="s">
        <v>122</v>
      </c>
      <c r="C23" s="114"/>
      <c r="D23" s="114"/>
      <c r="E23" s="114"/>
      <c r="F23" s="2">
        <f>I13</f>
        <v>31258.079999999994</v>
      </c>
      <c r="G23" s="22"/>
      <c r="I23" s="5">
        <f>I22*12</f>
        <v>13032</v>
      </c>
    </row>
    <row r="24" spans="1:7" ht="18" customHeight="1">
      <c r="A24" s="23">
        <v>4</v>
      </c>
      <c r="B24" s="114" t="s">
        <v>12</v>
      </c>
      <c r="C24" s="114"/>
      <c r="D24" s="114"/>
      <c r="E24" s="114"/>
      <c r="F24" s="2">
        <f>F25+F26+F27</f>
        <v>11747</v>
      </c>
      <c r="G24" s="82">
        <f>F50</f>
        <v>12306</v>
      </c>
    </row>
    <row r="25" spans="1:9" ht="16.5" customHeight="1">
      <c r="A25" s="23" t="s">
        <v>13</v>
      </c>
      <c r="B25" s="114" t="s">
        <v>33</v>
      </c>
      <c r="C25" s="114"/>
      <c r="D25" s="114"/>
      <c r="E25" s="114"/>
      <c r="F25" s="3">
        <f>F42+F45+F47</f>
        <v>2236</v>
      </c>
      <c r="G25" s="10"/>
      <c r="H25" s="5" t="s">
        <v>69</v>
      </c>
      <c r="I25" s="5">
        <v>1400</v>
      </c>
    </row>
    <row r="26" spans="1:10" ht="16.5" customHeight="1">
      <c r="A26" s="23" t="s">
        <v>13</v>
      </c>
      <c r="B26" s="114" t="s">
        <v>34</v>
      </c>
      <c r="C26" s="114"/>
      <c r="D26" s="114"/>
      <c r="E26" s="114"/>
      <c r="F26" s="3">
        <f>F39+F40+F41+F44+F46</f>
        <v>6612</v>
      </c>
      <c r="G26" s="10"/>
      <c r="I26" s="5">
        <v>1600</v>
      </c>
      <c r="J26" s="5" t="s">
        <v>119</v>
      </c>
    </row>
    <row r="27" spans="1:7" ht="16.5" customHeight="1">
      <c r="A27" s="23" t="s">
        <v>13</v>
      </c>
      <c r="B27" s="114" t="s">
        <v>35</v>
      </c>
      <c r="C27" s="114"/>
      <c r="D27" s="114"/>
      <c r="E27" s="114"/>
      <c r="F27" s="3">
        <f>F43</f>
        <v>2899</v>
      </c>
      <c r="G27" s="10"/>
    </row>
    <row r="28" spans="1:7" ht="17.25" customHeight="1">
      <c r="A28" s="23">
        <v>5</v>
      </c>
      <c r="B28" s="106" t="s">
        <v>70</v>
      </c>
      <c r="C28" s="106"/>
      <c r="D28" s="106"/>
      <c r="E28" s="106"/>
      <c r="F28" s="3">
        <f>I25+I26</f>
        <v>3000</v>
      </c>
      <c r="G28" s="10"/>
    </row>
    <row r="29" spans="1:7" ht="17.25" customHeight="1">
      <c r="A29" s="23">
        <v>6</v>
      </c>
      <c r="B29" s="106" t="s">
        <v>49</v>
      </c>
      <c r="C29" s="106"/>
      <c r="D29" s="106"/>
      <c r="E29" s="106"/>
      <c r="F29" s="3">
        <f>D15</f>
        <v>13185.64</v>
      </c>
      <c r="G29" s="10"/>
    </row>
    <row r="30" spans="1:7" ht="17.25" customHeight="1">
      <c r="A30" s="23">
        <v>7</v>
      </c>
      <c r="B30" s="106" t="s">
        <v>54</v>
      </c>
      <c r="C30" s="106"/>
      <c r="D30" s="106"/>
      <c r="E30" s="106"/>
      <c r="F30" s="3">
        <f>D12+D13</f>
        <v>17303.760000000002</v>
      </c>
      <c r="G30" s="10"/>
    </row>
    <row r="31" spans="1:7" s="26" customFormat="1" ht="21" customHeight="1">
      <c r="A31" s="24"/>
      <c r="B31" s="107" t="s">
        <v>14</v>
      </c>
      <c r="C31" s="107"/>
      <c r="D31" s="107"/>
      <c r="E31" s="107"/>
      <c r="F31" s="25">
        <f>F21+F22+F23+F24+F30+F29+F28</f>
        <v>115120.44000000002</v>
      </c>
      <c r="G31" s="7"/>
    </row>
    <row r="33" spans="1:6" ht="18" customHeight="1">
      <c r="A33" s="80" t="s">
        <v>121</v>
      </c>
      <c r="B33" s="80"/>
      <c r="C33" s="80"/>
      <c r="D33" s="80"/>
      <c r="E33" s="80"/>
      <c r="F33" s="3">
        <f>D7+D16-F31</f>
        <v>-62946.05000000002</v>
      </c>
    </row>
    <row r="34" spans="1:6" ht="20.25" customHeight="1">
      <c r="A34" s="80" t="s">
        <v>117</v>
      </c>
      <c r="B34" s="80"/>
      <c r="C34" s="80"/>
      <c r="D34" s="80"/>
      <c r="E34" s="80"/>
      <c r="F34" s="3">
        <f>F16</f>
        <v>-25032.460000000006</v>
      </c>
    </row>
    <row r="35" spans="1:6" ht="18" customHeight="1">
      <c r="A35" s="81" t="s">
        <v>118</v>
      </c>
      <c r="B35" s="81"/>
      <c r="C35" s="81"/>
      <c r="D35" s="81"/>
      <c r="E35" s="81"/>
      <c r="F35" s="3">
        <f>F33+F34</f>
        <v>-87978.51000000002</v>
      </c>
    </row>
    <row r="36" ht="11.25" customHeight="1"/>
    <row r="38" spans="1:6" ht="15.75">
      <c r="A38" s="27" t="s">
        <v>24</v>
      </c>
      <c r="B38" s="27" t="s">
        <v>16</v>
      </c>
      <c r="C38" s="108" t="s">
        <v>36</v>
      </c>
      <c r="D38" s="109"/>
      <c r="E38" s="110"/>
      <c r="F38" s="27" t="s">
        <v>37</v>
      </c>
    </row>
    <row r="39" spans="1:6" s="33" customFormat="1" ht="15.75">
      <c r="A39" s="32"/>
      <c r="B39" s="40" t="s">
        <v>115</v>
      </c>
      <c r="C39" s="111" t="s">
        <v>61</v>
      </c>
      <c r="D39" s="112"/>
      <c r="E39" s="113"/>
      <c r="F39" s="41">
        <f>12*179</f>
        <v>2148</v>
      </c>
    </row>
    <row r="40" spans="1:6" s="33" customFormat="1" ht="15.75">
      <c r="A40" s="32"/>
      <c r="B40" s="40">
        <v>42019</v>
      </c>
      <c r="C40" s="111" t="s">
        <v>63</v>
      </c>
      <c r="D40" s="112"/>
      <c r="E40" s="113"/>
      <c r="F40" s="41">
        <v>492</v>
      </c>
    </row>
    <row r="41" spans="1:6" s="35" customFormat="1" ht="15.75">
      <c r="A41" s="34"/>
      <c r="B41" s="42">
        <v>42055</v>
      </c>
      <c r="C41" s="123" t="s">
        <v>120</v>
      </c>
      <c r="D41" s="124"/>
      <c r="E41" s="125"/>
      <c r="F41" s="43">
        <v>565</v>
      </c>
    </row>
    <row r="42" spans="1:6" s="37" customFormat="1" ht="31.5" customHeight="1">
      <c r="A42" s="36"/>
      <c r="B42" s="45">
        <v>42074</v>
      </c>
      <c r="C42" s="126" t="s">
        <v>65</v>
      </c>
      <c r="D42" s="127"/>
      <c r="E42" s="128"/>
      <c r="F42" s="46">
        <v>791</v>
      </c>
    </row>
    <row r="43" spans="1:6" s="37" customFormat="1" ht="15.75">
      <c r="A43" s="36"/>
      <c r="B43" s="45">
        <v>42086</v>
      </c>
      <c r="C43" s="126" t="s">
        <v>64</v>
      </c>
      <c r="D43" s="127"/>
      <c r="E43" s="128"/>
      <c r="F43" s="46">
        <v>2899</v>
      </c>
    </row>
    <row r="44" spans="1:6" s="37" customFormat="1" ht="15.75">
      <c r="A44" s="36"/>
      <c r="B44" s="45">
        <v>42089</v>
      </c>
      <c r="C44" s="126" t="s">
        <v>66</v>
      </c>
      <c r="D44" s="127"/>
      <c r="E44" s="128"/>
      <c r="F44" s="46">
        <f>1439+492*2</f>
        <v>2423</v>
      </c>
    </row>
    <row r="45" spans="1:6" s="39" customFormat="1" ht="29.25" customHeight="1">
      <c r="A45" s="38"/>
      <c r="B45" s="44">
        <v>42178</v>
      </c>
      <c r="C45" s="129" t="s">
        <v>65</v>
      </c>
      <c r="D45" s="130"/>
      <c r="E45" s="131"/>
      <c r="F45" s="55">
        <v>791</v>
      </c>
    </row>
    <row r="46" spans="1:6" s="39" customFormat="1" ht="15.75">
      <c r="A46" s="38"/>
      <c r="B46" s="44">
        <v>42179</v>
      </c>
      <c r="C46" s="129" t="s">
        <v>67</v>
      </c>
      <c r="D46" s="130"/>
      <c r="E46" s="131"/>
      <c r="F46" s="55">
        <v>984</v>
      </c>
    </row>
    <row r="47" spans="1:6" s="59" customFormat="1" ht="30" customHeight="1">
      <c r="A47" s="56"/>
      <c r="B47" s="57">
        <v>42272</v>
      </c>
      <c r="C47" s="120" t="s">
        <v>68</v>
      </c>
      <c r="D47" s="121"/>
      <c r="E47" s="122"/>
      <c r="F47" s="58">
        <v>654</v>
      </c>
    </row>
    <row r="48" spans="1:6" s="86" customFormat="1" ht="15">
      <c r="A48" s="83"/>
      <c r="B48" s="84">
        <v>42347</v>
      </c>
      <c r="C48" s="100" t="s">
        <v>120</v>
      </c>
      <c r="D48" s="101"/>
      <c r="E48" s="102"/>
      <c r="F48" s="85">
        <v>559</v>
      </c>
    </row>
    <row r="49" spans="1:6" s="86" customFormat="1" ht="15">
      <c r="A49" s="83"/>
      <c r="B49" s="84"/>
      <c r="C49" s="96"/>
      <c r="D49" s="97"/>
      <c r="E49" s="98"/>
      <c r="F49" s="87"/>
    </row>
    <row r="50" spans="1:6" s="26" customFormat="1" ht="15.75">
      <c r="A50" s="99" t="s">
        <v>38</v>
      </c>
      <c r="B50" s="99"/>
      <c r="C50" s="99"/>
      <c r="D50" s="99"/>
      <c r="E50" s="99"/>
      <c r="F50" s="28">
        <f>SUM(F39:F49)</f>
        <v>12306</v>
      </c>
    </row>
  </sheetData>
  <sheetProtection selectLockedCells="1" selectUnlockedCells="1"/>
  <mergeCells count="28">
    <mergeCell ref="C49:E49"/>
    <mergeCell ref="A50:E50"/>
    <mergeCell ref="C46:E46"/>
    <mergeCell ref="C48:E48"/>
    <mergeCell ref="C47:E47"/>
    <mergeCell ref="C38:E38"/>
    <mergeCell ref="C39:E39"/>
    <mergeCell ref="C41:E41"/>
    <mergeCell ref="C44:E44"/>
    <mergeCell ref="C40:E40"/>
    <mergeCell ref="C43:E43"/>
    <mergeCell ref="B24:E24"/>
    <mergeCell ref="B25:E25"/>
    <mergeCell ref="B26:E26"/>
    <mergeCell ref="B27:E27"/>
    <mergeCell ref="B30:E30"/>
    <mergeCell ref="B29:E29"/>
    <mergeCell ref="B28:E28"/>
    <mergeCell ref="C45:E45"/>
    <mergeCell ref="A1:F1"/>
    <mergeCell ref="A2:F2"/>
    <mergeCell ref="A18:F18"/>
    <mergeCell ref="B20:E20"/>
    <mergeCell ref="B21:E21"/>
    <mergeCell ref="B22:E22"/>
    <mergeCell ref="B31:E31"/>
    <mergeCell ref="B23:E23"/>
    <mergeCell ref="C42:E4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5">
      <selection activeCell="H13" sqref="H13"/>
    </sheetView>
  </sheetViews>
  <sheetFormatPr defaultColWidth="9.140625" defaultRowHeight="12.75"/>
  <cols>
    <col min="1" max="1" width="32.7109375" style="0" customWidth="1"/>
    <col min="2" max="5" width="17.00390625" style="0" customWidth="1"/>
  </cols>
  <sheetData>
    <row r="1" spans="1:5" ht="18.75">
      <c r="A1" s="138" t="s">
        <v>44</v>
      </c>
      <c r="B1" s="138"/>
      <c r="C1" s="138"/>
      <c r="D1" s="138"/>
      <c r="E1" s="138"/>
    </row>
    <row r="2" spans="1:5" ht="18.75">
      <c r="A2" s="138" t="s">
        <v>71</v>
      </c>
      <c r="B2" s="138"/>
      <c r="C2" s="138"/>
      <c r="D2" s="138"/>
      <c r="E2" s="138"/>
    </row>
    <row r="3" ht="18.75">
      <c r="A3" s="47"/>
    </row>
    <row r="4" ht="18.75">
      <c r="A4" s="47" t="s">
        <v>56</v>
      </c>
    </row>
    <row r="5" ht="18.75">
      <c r="A5" s="47" t="s">
        <v>72</v>
      </c>
    </row>
    <row r="6" ht="18.75">
      <c r="A6" s="49"/>
    </row>
    <row r="7" ht="16.5" thickBot="1">
      <c r="A7" s="48" t="s">
        <v>73</v>
      </c>
    </row>
    <row r="8" spans="1:6" ht="55.5" customHeight="1" thickBot="1">
      <c r="A8" s="63"/>
      <c r="B8" s="64" t="s">
        <v>113</v>
      </c>
      <c r="C8" s="64" t="s">
        <v>0</v>
      </c>
      <c r="D8" s="64" t="s">
        <v>1</v>
      </c>
      <c r="E8" s="64" t="s">
        <v>114</v>
      </c>
      <c r="F8" s="65"/>
    </row>
    <row r="9" spans="1:6" ht="16.5" thickBot="1">
      <c r="A9" s="66" t="s">
        <v>2</v>
      </c>
      <c r="B9" s="76">
        <v>-18520.98</v>
      </c>
      <c r="C9" s="76">
        <v>69660.88</v>
      </c>
      <c r="D9" s="76">
        <v>68752.69</v>
      </c>
      <c r="E9" s="76">
        <v>-19429.17</v>
      </c>
      <c r="F9" s="65"/>
    </row>
    <row r="10" spans="1:6" ht="16.5" thickBot="1">
      <c r="A10" s="66" t="s">
        <v>3</v>
      </c>
      <c r="B10" s="76">
        <v>-2057.92</v>
      </c>
      <c r="C10" s="76">
        <v>7740.08</v>
      </c>
      <c r="D10" s="76">
        <v>7639.16</v>
      </c>
      <c r="E10" s="76">
        <v>-2158.84</v>
      </c>
      <c r="F10" s="65"/>
    </row>
    <row r="11" spans="1:6" ht="16.5" thickBot="1">
      <c r="A11" s="66" t="s">
        <v>45</v>
      </c>
      <c r="B11" s="76">
        <v>-1297.63</v>
      </c>
      <c r="C11" s="76">
        <v>3795.76</v>
      </c>
      <c r="D11" s="76">
        <v>4073.01</v>
      </c>
      <c r="E11" s="76">
        <v>-1020.38</v>
      </c>
      <c r="F11" s="65"/>
    </row>
    <row r="12" spans="1:6" ht="16.5" thickBot="1">
      <c r="A12" s="66" t="s">
        <v>57</v>
      </c>
      <c r="B12" s="76">
        <v>-514.42</v>
      </c>
      <c r="C12" s="76">
        <v>1934.96</v>
      </c>
      <c r="D12" s="76">
        <v>1909.73</v>
      </c>
      <c r="E12" s="76">
        <v>-539.65</v>
      </c>
      <c r="F12" s="65"/>
    </row>
    <row r="13" spans="1:6" ht="16.5" thickBot="1">
      <c r="A13" s="66" t="s">
        <v>49</v>
      </c>
      <c r="B13" s="76">
        <v>-1606.99</v>
      </c>
      <c r="C13" s="76">
        <v>4180.37</v>
      </c>
      <c r="D13" s="76">
        <v>4396.73</v>
      </c>
      <c r="E13" s="76">
        <v>-1390.63</v>
      </c>
      <c r="F13" s="65"/>
    </row>
    <row r="14" spans="1:6" ht="16.5" thickBot="1">
      <c r="A14" s="66" t="s">
        <v>4</v>
      </c>
      <c r="B14" s="77">
        <v>-23997.94</v>
      </c>
      <c r="C14" s="77">
        <v>87312.05</v>
      </c>
      <c r="D14" s="77">
        <v>86771.32</v>
      </c>
      <c r="E14" s="77">
        <v>-24538.67</v>
      </c>
      <c r="F14" s="65"/>
    </row>
    <row r="15" spans="1:6" ht="15.75">
      <c r="A15" s="72"/>
      <c r="B15" s="73"/>
      <c r="C15" s="73"/>
      <c r="D15" s="73"/>
      <c r="E15" s="73"/>
      <c r="F15" s="65"/>
    </row>
    <row r="16" spans="1:6" ht="15.75">
      <c r="A16" s="133" t="s">
        <v>5</v>
      </c>
      <c r="B16" s="133"/>
      <c r="C16" s="133"/>
      <c r="D16" s="133"/>
      <c r="E16" s="133"/>
      <c r="F16" s="65"/>
    </row>
    <row r="17" spans="1:6" ht="15.75">
      <c r="A17" s="48"/>
      <c r="B17" s="65"/>
      <c r="C17" s="65"/>
      <c r="D17" s="65"/>
      <c r="E17" s="65"/>
      <c r="F17" s="65"/>
    </row>
    <row r="18" spans="1:6" ht="15.75">
      <c r="A18" s="69" t="s">
        <v>47</v>
      </c>
      <c r="B18" s="132" t="s">
        <v>6</v>
      </c>
      <c r="C18" s="132"/>
      <c r="D18" s="132"/>
      <c r="E18" s="69" t="s">
        <v>17</v>
      </c>
      <c r="F18" s="65"/>
    </row>
    <row r="19" spans="1:6" ht="15.75">
      <c r="A19" s="70" t="s">
        <v>7</v>
      </c>
      <c r="B19" s="134" t="s">
        <v>3</v>
      </c>
      <c r="C19" s="134"/>
      <c r="D19" s="134"/>
      <c r="E19" s="54">
        <v>11535.84</v>
      </c>
      <c r="F19" s="65"/>
    </row>
    <row r="20" spans="1:6" ht="15.75">
      <c r="A20" s="70" t="s">
        <v>9</v>
      </c>
      <c r="B20" s="134" t="s">
        <v>57</v>
      </c>
      <c r="C20" s="134"/>
      <c r="D20" s="134"/>
      <c r="E20" s="54">
        <v>1934.96</v>
      </c>
      <c r="F20" s="65"/>
    </row>
    <row r="21" spans="1:6" ht="15.75">
      <c r="A21" s="70" t="s">
        <v>10</v>
      </c>
      <c r="B21" s="134" t="s">
        <v>49</v>
      </c>
      <c r="C21" s="134"/>
      <c r="D21" s="134"/>
      <c r="E21" s="54">
        <v>4180.37</v>
      </c>
      <c r="F21" s="65"/>
    </row>
    <row r="22" spans="1:6" ht="15.75">
      <c r="A22" s="70" t="s">
        <v>11</v>
      </c>
      <c r="B22" s="134" t="s">
        <v>8</v>
      </c>
      <c r="C22" s="134"/>
      <c r="D22" s="134"/>
      <c r="E22" s="54">
        <v>23815.68</v>
      </c>
      <c r="F22" s="65"/>
    </row>
    <row r="23" spans="1:6" ht="15.75">
      <c r="A23" s="70" t="s">
        <v>51</v>
      </c>
      <c r="B23" s="134" t="s">
        <v>50</v>
      </c>
      <c r="C23" s="134"/>
      <c r="D23" s="134"/>
      <c r="E23" s="54">
        <v>6698.16</v>
      </c>
      <c r="F23" s="65"/>
    </row>
    <row r="24" spans="1:6" ht="15.75">
      <c r="A24" s="70" t="s">
        <v>52</v>
      </c>
      <c r="B24" s="134" t="s">
        <v>12</v>
      </c>
      <c r="C24" s="134"/>
      <c r="D24" s="134"/>
      <c r="E24" s="54">
        <v>63710.4</v>
      </c>
      <c r="F24" s="65"/>
    </row>
    <row r="25" spans="1:6" ht="15.75">
      <c r="A25" s="70" t="s">
        <v>13</v>
      </c>
      <c r="B25" s="135" t="s">
        <v>74</v>
      </c>
      <c r="C25" s="135"/>
      <c r="D25" s="135"/>
      <c r="E25" s="54">
        <v>1611</v>
      </c>
      <c r="F25" s="65"/>
    </row>
    <row r="26" spans="1:6" ht="44.25" customHeight="1">
      <c r="A26" s="70" t="s">
        <v>13</v>
      </c>
      <c r="B26" s="134" t="s">
        <v>75</v>
      </c>
      <c r="C26" s="134"/>
      <c r="D26" s="134"/>
      <c r="E26" s="54">
        <v>3804</v>
      </c>
      <c r="F26" s="65"/>
    </row>
    <row r="27" spans="1:6" ht="15.75">
      <c r="A27" s="70" t="s">
        <v>13</v>
      </c>
      <c r="B27" s="135" t="s">
        <v>76</v>
      </c>
      <c r="C27" s="135"/>
      <c r="D27" s="135"/>
      <c r="E27" s="54">
        <v>397</v>
      </c>
      <c r="F27" s="65"/>
    </row>
    <row r="28" spans="1:6" ht="15.75">
      <c r="A28" s="70" t="s">
        <v>13</v>
      </c>
      <c r="B28" s="135" t="s">
        <v>77</v>
      </c>
      <c r="C28" s="135"/>
      <c r="D28" s="135"/>
      <c r="E28" s="54">
        <v>377</v>
      </c>
      <c r="F28" s="65"/>
    </row>
    <row r="29" spans="1:6" ht="15.75">
      <c r="A29" s="70" t="s">
        <v>13</v>
      </c>
      <c r="B29" s="135" t="s">
        <v>58</v>
      </c>
      <c r="C29" s="135"/>
      <c r="D29" s="135"/>
      <c r="E29" s="54">
        <v>12428.8</v>
      </c>
      <c r="F29" s="65"/>
    </row>
    <row r="30" spans="1:6" ht="31.5" customHeight="1">
      <c r="A30" s="70" t="s">
        <v>13</v>
      </c>
      <c r="B30" s="135" t="s">
        <v>78</v>
      </c>
      <c r="C30" s="135"/>
      <c r="D30" s="135"/>
      <c r="E30" s="54">
        <v>9326</v>
      </c>
      <c r="F30" s="65"/>
    </row>
    <row r="31" spans="1:6" ht="15.75">
      <c r="A31" s="70" t="s">
        <v>13</v>
      </c>
      <c r="B31" s="135" t="s">
        <v>79</v>
      </c>
      <c r="C31" s="135"/>
      <c r="D31" s="135"/>
      <c r="E31" s="54">
        <v>35766.6</v>
      </c>
      <c r="F31" s="65"/>
    </row>
    <row r="32" spans="1:6" ht="15.75">
      <c r="A32" s="71" t="s">
        <v>53</v>
      </c>
      <c r="B32" s="139" t="s">
        <v>80</v>
      </c>
      <c r="C32" s="139"/>
      <c r="D32" s="139"/>
      <c r="E32" s="54">
        <v>1116.36</v>
      </c>
      <c r="F32" s="65"/>
    </row>
    <row r="33" spans="1:6" ht="32.25" customHeight="1">
      <c r="A33" s="71"/>
      <c r="B33" s="132" t="s">
        <v>48</v>
      </c>
      <c r="C33" s="132"/>
      <c r="D33" s="132"/>
      <c r="E33" s="78">
        <v>112991.77</v>
      </c>
      <c r="F33" s="65"/>
    </row>
    <row r="34" spans="1:6" ht="16.5" thickBot="1">
      <c r="A34" s="51"/>
      <c r="B34" s="65"/>
      <c r="C34" s="65"/>
      <c r="D34" s="65"/>
      <c r="E34" s="65"/>
      <c r="F34" s="65"/>
    </row>
    <row r="35" spans="1:6" ht="32.25" thickBot="1">
      <c r="A35" s="68" t="s">
        <v>81</v>
      </c>
      <c r="B35" s="79">
        <v>-85708.77</v>
      </c>
      <c r="C35" s="65"/>
      <c r="D35" s="65"/>
      <c r="E35" s="65"/>
      <c r="F35" s="65"/>
    </row>
    <row r="36" spans="1:6" ht="32.25" thickBot="1">
      <c r="A36" s="66" t="s">
        <v>82</v>
      </c>
      <c r="B36" s="77">
        <v>24538.67</v>
      </c>
      <c r="C36" s="65"/>
      <c r="D36" s="65"/>
      <c r="E36" s="65"/>
      <c r="F36" s="65"/>
    </row>
    <row r="37" spans="1:6" ht="16.5" thickBot="1">
      <c r="A37" s="67" t="s">
        <v>15</v>
      </c>
      <c r="B37" s="76" t="s">
        <v>83</v>
      </c>
      <c r="C37" s="65"/>
      <c r="D37" s="65"/>
      <c r="E37" s="65"/>
      <c r="F37" s="65"/>
    </row>
    <row r="38" spans="1:6" ht="16.5" thickBot="1">
      <c r="A38" s="67" t="s">
        <v>84</v>
      </c>
      <c r="B38" s="76">
        <v>19429.17</v>
      </c>
      <c r="C38" s="65"/>
      <c r="D38" s="65"/>
      <c r="E38" s="65"/>
      <c r="F38" s="65"/>
    </row>
    <row r="39" ht="15">
      <c r="A39" s="50"/>
    </row>
    <row r="40" ht="15.75">
      <c r="A40" s="51" t="s">
        <v>59</v>
      </c>
    </row>
    <row r="41" ht="15.75">
      <c r="A41" s="51"/>
    </row>
    <row r="42" ht="15.75">
      <c r="A42" s="51"/>
    </row>
    <row r="43" ht="15.75">
      <c r="A43" s="60" t="s">
        <v>85</v>
      </c>
    </row>
    <row r="44" ht="15.75">
      <c r="A44" s="61"/>
    </row>
    <row r="45" ht="15.75">
      <c r="A45" s="61"/>
    </row>
    <row r="46" spans="1:6" ht="15">
      <c r="A46" s="74" t="s">
        <v>16</v>
      </c>
      <c r="B46" s="136" t="s">
        <v>36</v>
      </c>
      <c r="C46" s="136"/>
      <c r="D46" s="136"/>
      <c r="E46" s="136" t="s">
        <v>86</v>
      </c>
      <c r="F46" s="136"/>
    </row>
    <row r="47" spans="1:6" ht="15">
      <c r="A47" s="74" t="s">
        <v>87</v>
      </c>
      <c r="B47" s="136" t="s">
        <v>88</v>
      </c>
      <c r="C47" s="136"/>
      <c r="D47" s="136"/>
      <c r="E47" s="137">
        <v>179</v>
      </c>
      <c r="F47" s="137"/>
    </row>
    <row r="48" spans="1:6" ht="15">
      <c r="A48" s="74" t="s">
        <v>87</v>
      </c>
      <c r="B48" s="136" t="s">
        <v>89</v>
      </c>
      <c r="C48" s="136"/>
      <c r="D48" s="136"/>
      <c r="E48" s="137">
        <v>179</v>
      </c>
      <c r="F48" s="137"/>
    </row>
    <row r="49" spans="1:6" ht="15">
      <c r="A49" s="74" t="s">
        <v>87</v>
      </c>
      <c r="B49" s="136" t="s">
        <v>90</v>
      </c>
      <c r="C49" s="136"/>
      <c r="D49" s="136"/>
      <c r="E49" s="137">
        <v>179</v>
      </c>
      <c r="F49" s="137"/>
    </row>
    <row r="50" spans="1:6" ht="15">
      <c r="A50" s="74" t="s">
        <v>91</v>
      </c>
      <c r="B50" s="136" t="s">
        <v>92</v>
      </c>
      <c r="C50" s="136"/>
      <c r="D50" s="136"/>
      <c r="E50" s="137">
        <v>179</v>
      </c>
      <c r="F50" s="137"/>
    </row>
    <row r="51" spans="1:6" ht="15">
      <c r="A51" s="74" t="s">
        <v>91</v>
      </c>
      <c r="B51" s="74" t="s">
        <v>93</v>
      </c>
      <c r="C51" s="74"/>
      <c r="D51" s="74"/>
      <c r="E51" s="137">
        <v>179</v>
      </c>
      <c r="F51" s="137"/>
    </row>
    <row r="52" spans="1:6" ht="15">
      <c r="A52" s="74" t="s">
        <v>91</v>
      </c>
      <c r="B52" s="136" t="s">
        <v>94</v>
      </c>
      <c r="C52" s="136"/>
      <c r="D52" s="136"/>
      <c r="E52" s="137">
        <v>179</v>
      </c>
      <c r="F52" s="137"/>
    </row>
    <row r="53" spans="1:6" ht="15">
      <c r="A53" s="74" t="s">
        <v>95</v>
      </c>
      <c r="B53" s="136" t="s">
        <v>96</v>
      </c>
      <c r="C53" s="136"/>
      <c r="D53" s="136"/>
      <c r="E53" s="137">
        <v>492</v>
      </c>
      <c r="F53" s="137"/>
    </row>
    <row r="54" spans="1:6" ht="15">
      <c r="A54" s="74" t="s">
        <v>95</v>
      </c>
      <c r="B54" s="140" t="s">
        <v>97</v>
      </c>
      <c r="C54" s="140"/>
      <c r="D54" s="140"/>
      <c r="E54" s="137">
        <v>738</v>
      </c>
      <c r="F54" s="137"/>
    </row>
    <row r="55" spans="1:6" ht="15">
      <c r="A55" s="74" t="s">
        <v>95</v>
      </c>
      <c r="B55" s="136" t="s">
        <v>98</v>
      </c>
      <c r="C55" s="136"/>
      <c r="D55" s="136"/>
      <c r="E55" s="137">
        <v>738</v>
      </c>
      <c r="F55" s="137"/>
    </row>
    <row r="56" spans="1:6" ht="15">
      <c r="A56" s="74" t="s">
        <v>99</v>
      </c>
      <c r="B56" s="136" t="s">
        <v>100</v>
      </c>
      <c r="C56" s="136"/>
      <c r="D56" s="136"/>
      <c r="E56" s="137">
        <v>6835</v>
      </c>
      <c r="F56" s="137"/>
    </row>
    <row r="57" spans="1:6" ht="15">
      <c r="A57" s="74" t="s">
        <v>101</v>
      </c>
      <c r="B57" s="136" t="s">
        <v>102</v>
      </c>
      <c r="C57" s="136"/>
      <c r="D57" s="136"/>
      <c r="E57" s="137">
        <v>2491</v>
      </c>
      <c r="F57" s="137"/>
    </row>
    <row r="58" spans="1:6" ht="15">
      <c r="A58" s="74" t="s">
        <v>103</v>
      </c>
      <c r="B58" s="136" t="s">
        <v>104</v>
      </c>
      <c r="C58" s="136"/>
      <c r="D58" s="136"/>
      <c r="E58" s="137">
        <v>377</v>
      </c>
      <c r="F58" s="137"/>
    </row>
    <row r="59" spans="1:6" ht="15">
      <c r="A59" s="74" t="s">
        <v>105</v>
      </c>
      <c r="B59" s="136" t="s">
        <v>106</v>
      </c>
      <c r="C59" s="136"/>
      <c r="D59" s="136"/>
      <c r="E59" s="137">
        <v>397</v>
      </c>
      <c r="F59" s="137"/>
    </row>
    <row r="60" spans="1:6" ht="15">
      <c r="A60" s="74" t="s">
        <v>107</v>
      </c>
      <c r="B60" s="74" t="s">
        <v>108</v>
      </c>
      <c r="C60" s="74"/>
      <c r="D60" s="74"/>
      <c r="E60" s="75"/>
      <c r="F60" s="75">
        <v>35766.6</v>
      </c>
    </row>
    <row r="61" spans="1:6" ht="15">
      <c r="A61" s="74" t="s">
        <v>109</v>
      </c>
      <c r="B61" s="136" t="s">
        <v>92</v>
      </c>
      <c r="C61" s="136"/>
      <c r="D61" s="136"/>
      <c r="E61" s="137">
        <v>179</v>
      </c>
      <c r="F61" s="137"/>
    </row>
    <row r="62" spans="1:6" ht="15">
      <c r="A62" s="74" t="s">
        <v>109</v>
      </c>
      <c r="B62" s="136" t="s">
        <v>93</v>
      </c>
      <c r="C62" s="136"/>
      <c r="D62" s="136"/>
      <c r="E62" s="137">
        <v>179</v>
      </c>
      <c r="F62" s="137"/>
    </row>
    <row r="63" spans="1:6" ht="15">
      <c r="A63" s="74" t="s">
        <v>109</v>
      </c>
      <c r="B63" s="136" t="s">
        <v>110</v>
      </c>
      <c r="C63" s="136"/>
      <c r="D63" s="136"/>
      <c r="E63" s="137">
        <v>179</v>
      </c>
      <c r="F63" s="137"/>
    </row>
    <row r="64" spans="1:6" ht="15">
      <c r="A64" s="74" t="s">
        <v>111</v>
      </c>
      <c r="B64" s="136" t="s">
        <v>112</v>
      </c>
      <c r="C64" s="136"/>
      <c r="D64" s="136"/>
      <c r="E64" s="137">
        <v>1836</v>
      </c>
      <c r="F64" s="137"/>
    </row>
    <row r="65" ht="15.75">
      <c r="A65" s="62"/>
    </row>
  </sheetData>
  <sheetProtection/>
  <mergeCells count="54">
    <mergeCell ref="B46:D46"/>
    <mergeCell ref="E46:F46"/>
    <mergeCell ref="B47:D47"/>
    <mergeCell ref="E47:F47"/>
    <mergeCell ref="B48:D48"/>
    <mergeCell ref="B52:D52"/>
    <mergeCell ref="E52:F52"/>
    <mergeCell ref="E48:F48"/>
    <mergeCell ref="B49:D49"/>
    <mergeCell ref="E49:F49"/>
    <mergeCell ref="B53:D53"/>
    <mergeCell ref="E53:F53"/>
    <mergeCell ref="B50:D50"/>
    <mergeCell ref="E50:F50"/>
    <mergeCell ref="E51:F51"/>
    <mergeCell ref="B54:D54"/>
    <mergeCell ref="E54:F54"/>
    <mergeCell ref="B55:D55"/>
    <mergeCell ref="E55:F55"/>
    <mergeCell ref="E61:F61"/>
    <mergeCell ref="B62:D62"/>
    <mergeCell ref="E62:F62"/>
    <mergeCell ref="B56:D56"/>
    <mergeCell ref="E56:F56"/>
    <mergeCell ref="B57:D57"/>
    <mergeCell ref="E57:F57"/>
    <mergeCell ref="B58:D58"/>
    <mergeCell ref="E58:F58"/>
    <mergeCell ref="B29:D29"/>
    <mergeCell ref="A1:E1"/>
    <mergeCell ref="A2:E2"/>
    <mergeCell ref="B18:D18"/>
    <mergeCell ref="B19:D19"/>
    <mergeCell ref="B20:D20"/>
    <mergeCell ref="B30:D30"/>
    <mergeCell ref="B31:D31"/>
    <mergeCell ref="B32:D32"/>
    <mergeCell ref="B63:D63"/>
    <mergeCell ref="E63:F63"/>
    <mergeCell ref="B64:D64"/>
    <mergeCell ref="E64:F64"/>
    <mergeCell ref="B59:D59"/>
    <mergeCell ref="E59:F59"/>
    <mergeCell ref="B61:D61"/>
    <mergeCell ref="B33:D33"/>
    <mergeCell ref="A16:E16"/>
    <mergeCell ref="B24:D24"/>
    <mergeCell ref="B25:D25"/>
    <mergeCell ref="B26:D26"/>
    <mergeCell ref="B27:D27"/>
    <mergeCell ref="B28:D28"/>
    <mergeCell ref="B21:D21"/>
    <mergeCell ref="B22:D22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2017-09-18T14:29:52Z</cp:lastPrinted>
  <dcterms:created xsi:type="dcterms:W3CDTF">2015-10-12T10:40:12Z</dcterms:created>
  <dcterms:modified xsi:type="dcterms:W3CDTF">2018-03-19T13:31:38Z</dcterms:modified>
  <cp:category/>
  <cp:version/>
  <cp:contentType/>
  <cp:contentStatus/>
</cp:coreProperties>
</file>