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'2015'!$A$1:$F$33</definedName>
  </definedNames>
  <calcPr fullCalcOnLoad="1" refMode="R1C1"/>
</workbook>
</file>

<file path=xl/sharedStrings.xml><?xml version="1.0" encoding="utf-8"?>
<sst xmlns="http://schemas.openxmlformats.org/spreadsheetml/2006/main" count="181" uniqueCount="78">
  <si>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</si>
  <si>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</si>
  <si>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</si>
  <si>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</si>
  <si>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</si>
  <si>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</si>
  <si>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</si>
  <si>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</si>
  <si>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</si>
  <si>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</si>
  <si>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</si>
  <si>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</si>
  <si>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</si>
  <si>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</si>
  <si>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</si>
  <si>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</si>
  <si>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</si>
  <si>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</si>
  <si>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</si>
  <si>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</si>
  <si>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</si>
  <si>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</si>
  <si>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</si>
  <si>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</si>
  <si>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</si>
  <si>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</si>
  <si>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</si>
  <si>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</si>
  <si>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</si>
  <si>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</si>
  <si>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</si>
  <si>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</si>
  <si>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</si>
  <si>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</si>
  <si>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</si>
  <si>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</si>
  <si>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</si>
  <si>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</si>
  <si>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</si>
  <si>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</si>
  <si>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</si>
  <si>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</si>
  <si>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</si>
  <si>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</si>
  <si>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</si>
  <si>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Ул. Некрасова, д. 19</t>
  </si>
  <si>
    <t>Сальдо на 01.01.2015 г.</t>
  </si>
  <si>
    <t>Санитарная содержание придомовой территории, вывоз КГМ</t>
  </si>
  <si>
    <t>Персонифицированный учет МКД  за  2016 г.</t>
  </si>
  <si>
    <t>Сальдо на 01.01.2016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</si>
  <si>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</si>
  <si>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</si>
  <si>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</si>
  <si>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</si>
  <si>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</si>
  <si>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Установка и пломбировка счетчиков</t>
  </si>
  <si>
    <t>Осмотр электрических сетей, установка автоматов</t>
  </si>
  <si>
    <t>Ремонт силового шкафа</t>
  </si>
  <si>
    <t>Пломбировка счетчиков</t>
  </si>
  <si>
    <t>Пломбировка счетчика</t>
  </si>
  <si>
    <t>Демонтаж. Автомат одно-, двух-, трехполюсный</t>
  </si>
  <si>
    <t>Осмотр чердачных и подвальных помещений</t>
  </si>
  <si>
    <t>Персонифицированный учет МКД  за  2017 г.</t>
  </si>
  <si>
    <t>Сальдо на 01.01.2017 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</si>
  <si>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</si>
  <si>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</si>
  <si>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</si>
  <si>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</si>
  <si>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</si>
  <si>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</si>
  <si>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Хол.вода на соид</t>
  </si>
  <si>
    <t>Водоотведение на соид</t>
  </si>
  <si>
    <t>Электроэнергия на соид</t>
  </si>
  <si>
    <t>дворника нет, поэтому покос не входит</t>
  </si>
  <si>
    <t>ежемесячно с 01.01.2017 по 31.07.2017</t>
  </si>
  <si>
    <t>снятие показаний общедомового прибора учета э/э</t>
  </si>
  <si>
    <t>Снятие показаний с приборов учета электроэнергии</t>
  </si>
  <si>
    <t>Обследование чердачных, подвальных и лест. клеток  на предмет утечки трубопроводов.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</si>
</sst>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42" fillId="33" borderId="0" xfId="0" applyNumberFormat="1" applyFont="1" applyFill="1" applyAlignment="1">
      <alignment/>
    </xf>
    <xf numFmtId="14" fontId="2" fillId="36" borderId="11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horizontal="center" vertical="center"/>
    </xf>
    <xf numFmtId="14" fontId="43" fillId="33" borderId="11" xfId="0" applyNumberFormat="1" applyFont="1" applyFill="1" applyBorder="1" applyAlignment="1">
      <alignment horizontal="center" vertical="center"/>
    </xf>
    <xf numFmtId="0" fontId="43" fillId="38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9">
      <selection activeCell="F36" sqref="F36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9" t="s">
        <v>62</v>
      </c>
      <c r="B1" s="59"/>
      <c r="C1" s="59"/>
      <c r="D1" s="59"/>
      <c r="E1" s="59"/>
      <c r="F1" s="59"/>
      <c r="G1" s="44"/>
    </row>
    <row r="2" spans="1:8" ht="15.75">
      <c r="A2" s="59" t="s">
        <v>45</v>
      </c>
      <c r="B2" s="59"/>
      <c r="C2" s="59"/>
      <c r="D2" s="59"/>
      <c r="E2" s="59"/>
      <c r="F2" s="59"/>
      <c r="G2" s="6"/>
      <c r="H2" s="7"/>
    </row>
    <row r="3" ht="9" customHeight="1"/>
    <row r="4" spans="1:6" ht="15.75" hidden="1" outlineLevel="1">
      <c r="A4" s="9" t="s">
        <v>41</v>
      </c>
      <c r="C4" s="9"/>
      <c r="D4" s="9"/>
      <c r="E4" s="9"/>
      <c r="F4" s="9"/>
    </row>
    <row r="5" spans="1:6" ht="15.75" hidden="1" outlineLevel="1">
      <c r="A5" s="9" t="s">
        <v>11</v>
      </c>
      <c r="C5" s="9"/>
      <c r="D5" s="9">
        <v>251.1</v>
      </c>
      <c r="E5" s="9" t="s">
        <v>12</v>
      </c>
      <c r="F5" s="9"/>
    </row>
    <row r="6" spans="1:9" ht="15.75" collapsed="1">
      <c r="A6" s="6" t="s">
        <v>63</v>
      </c>
      <c r="D6" s="23">
        <f>'2016'!F31</f>
        <v>40169.193999999996</v>
      </c>
      <c r="E6" s="9" t="s">
        <v>14</v>
      </c>
      <c r="I6" s="24"/>
    </row>
    <row r="7" spans="1:6" ht="15.75">
      <c r="A7" s="6" t="s">
        <v>64</v>
      </c>
      <c r="C7" s="9"/>
      <c r="D7" s="10">
        <f>C18</f>
        <v>-35229.020000000004</v>
      </c>
      <c r="E7" s="9" t="s">
        <v>14</v>
      </c>
      <c r="F7" s="9"/>
    </row>
    <row r="8" spans="2:6" ht="11.25" customHeight="1">
      <c r="B8" s="9"/>
      <c r="C8" s="9"/>
      <c r="D8" s="9"/>
      <c r="E8" s="9"/>
      <c r="F8" s="11" t="s">
        <v>15</v>
      </c>
    </row>
    <row r="9" spans="1:6" s="8" customFormat="1" ht="28.5" customHeight="1">
      <c r="A9" s="2" t="s">
        <v>16</v>
      </c>
      <c r="B9" s="12" t="s">
        <v>17</v>
      </c>
      <c r="C9" s="13" t="s">
        <v>65</v>
      </c>
      <c r="D9" s="13" t="s">
        <v>0</v>
      </c>
      <c r="E9" s="13" t="s">
        <v>19</v>
      </c>
      <c r="F9" s="13" t="s">
        <v>66</v>
      </c>
    </row>
    <row r="10" spans="1:9" s="16" customFormat="1" ht="30" customHeight="1">
      <c r="A10" s="2">
        <v>1</v>
      </c>
      <c r="B10" s="14" t="s">
        <v>1</v>
      </c>
      <c r="C10" s="31">
        <v>-28292.579999999998</v>
      </c>
      <c r="D10" s="29">
        <v>28203.6</v>
      </c>
      <c r="E10" s="29">
        <v>22216.92</v>
      </c>
      <c r="F10" s="29">
        <f>C10-D10+E10</f>
        <v>-34279.259999999995</v>
      </c>
      <c r="G10" s="3" t="s">
        <v>34</v>
      </c>
      <c r="H10" s="3">
        <v>11.17</v>
      </c>
      <c r="I10" s="24">
        <f>H10*12*H22</f>
        <v>33657.443999999996</v>
      </c>
    </row>
    <row r="11" spans="1:9" s="16" customFormat="1" ht="15.75">
      <c r="A11" s="2">
        <v>2</v>
      </c>
      <c r="B11" s="14" t="s">
        <v>2</v>
      </c>
      <c r="C11" s="31">
        <v>-3143.4999999999995</v>
      </c>
      <c r="D11" s="29">
        <v>3133.68</v>
      </c>
      <c r="E11" s="29">
        <v>2468.52</v>
      </c>
      <c r="F11" s="29">
        <f>C11-D11+E11</f>
        <v>-3808.6599999999994</v>
      </c>
      <c r="G11" s="9" t="s">
        <v>35</v>
      </c>
      <c r="H11" s="3">
        <v>3.2</v>
      </c>
      <c r="I11" s="23">
        <f>H11*12*H22</f>
        <v>9642.240000000002</v>
      </c>
    </row>
    <row r="12" spans="1:9" s="16" customFormat="1" ht="29.25" customHeight="1">
      <c r="A12" s="2">
        <v>3</v>
      </c>
      <c r="B12" s="14" t="s">
        <v>36</v>
      </c>
      <c r="C12" s="31">
        <v>-1494.56</v>
      </c>
      <c r="D12" s="29">
        <v>1536.72</v>
      </c>
      <c r="E12" s="29">
        <v>1210.56</v>
      </c>
      <c r="F12" s="29">
        <f>C12-D12+E12</f>
        <v>-1820.7199999999998</v>
      </c>
      <c r="G12" s="9" t="s">
        <v>69</v>
      </c>
      <c r="H12" s="3">
        <v>0.69</v>
      </c>
      <c r="I12" s="23">
        <f>H12*12*H22</f>
        <v>2079.1079999999997</v>
      </c>
    </row>
    <row r="13" spans="1:8" s="16" customFormat="1" ht="30" customHeight="1">
      <c r="A13" s="2">
        <v>4</v>
      </c>
      <c r="B13" s="14" t="s">
        <v>37</v>
      </c>
      <c r="C13" s="31">
        <v>-786.01</v>
      </c>
      <c r="D13" s="29">
        <v>1122.45</v>
      </c>
      <c r="E13" s="29">
        <v>795.18</v>
      </c>
      <c r="F13" s="29">
        <f>C13-D13+E13</f>
        <v>-1113.2800000000002</v>
      </c>
      <c r="G13" s="15" t="s">
        <v>40</v>
      </c>
      <c r="H13" s="15">
        <v>1.67</v>
      </c>
    </row>
    <row r="14" spans="1:8" s="16" customFormat="1" ht="30" customHeight="1">
      <c r="A14" s="2">
        <v>5</v>
      </c>
      <c r="B14" s="14" t="s">
        <v>38</v>
      </c>
      <c r="C14" s="31">
        <v>-1512.37</v>
      </c>
      <c r="D14" s="29">
        <v>284.24</v>
      </c>
      <c r="E14" s="29">
        <v>301.53</v>
      </c>
      <c r="F14" s="29">
        <f>C14-D14+E14</f>
        <v>-1495.08</v>
      </c>
      <c r="G14" s="15"/>
      <c r="H14" s="15"/>
    </row>
    <row r="15" spans="1:8" s="16" customFormat="1" ht="30" customHeight="1">
      <c r="A15" s="2">
        <v>6</v>
      </c>
      <c r="B15" s="14" t="s">
        <v>70</v>
      </c>
      <c r="C15" s="66">
        <v>0</v>
      </c>
      <c r="D15" s="30">
        <f>499.86+166.62</f>
        <v>666.48</v>
      </c>
      <c r="E15" s="30">
        <v>481.25</v>
      </c>
      <c r="F15" s="29">
        <f>C15-D15+E15</f>
        <v>-185.23000000000002</v>
      </c>
      <c r="G15" s="68" t="s">
        <v>73</v>
      </c>
      <c r="H15" s="15"/>
    </row>
    <row r="16" spans="1:8" s="16" customFormat="1" ht="30" customHeight="1">
      <c r="A16" s="2">
        <v>7</v>
      </c>
      <c r="B16" s="14" t="s">
        <v>71</v>
      </c>
      <c r="C16" s="66">
        <v>0</v>
      </c>
      <c r="D16" s="30">
        <v>358.56</v>
      </c>
      <c r="E16" s="30">
        <v>247.17</v>
      </c>
      <c r="F16" s="29">
        <f>C16-D16+E16</f>
        <v>-111.39000000000001</v>
      </c>
      <c r="G16" s="15"/>
      <c r="H16" s="15"/>
    </row>
    <row r="17" spans="1:8" s="16" customFormat="1" ht="30" customHeight="1">
      <c r="A17" s="2">
        <v>8</v>
      </c>
      <c r="B17" s="14" t="s">
        <v>72</v>
      </c>
      <c r="C17" s="66">
        <v>0</v>
      </c>
      <c r="D17" s="30">
        <f>3976.12+1075.02</f>
        <v>5051.139999999999</v>
      </c>
      <c r="E17" s="30">
        <v>3610.42</v>
      </c>
      <c r="F17" s="29">
        <f>C17-D17+E17</f>
        <v>-1440.7199999999993</v>
      </c>
      <c r="G17" s="15"/>
      <c r="H17" s="15"/>
    </row>
    <row r="18" spans="1:6" ht="19.5" customHeight="1">
      <c r="A18" s="2"/>
      <c r="B18" s="14" t="s">
        <v>3</v>
      </c>
      <c r="C18" s="30">
        <f>SUM(C10:C17)</f>
        <v>-35229.020000000004</v>
      </c>
      <c r="D18" s="30">
        <f>SUM(D10:D17)</f>
        <v>40356.869999999995</v>
      </c>
      <c r="E18" s="30">
        <f>SUM(E10:E17)</f>
        <v>31331.549999999996</v>
      </c>
      <c r="F18" s="30">
        <f>SUM(F10:F17)</f>
        <v>-44254.34</v>
      </c>
    </row>
    <row r="19" ht="3.75" customHeight="1"/>
    <row r="20" spans="1:6" ht="13.5" customHeight="1">
      <c r="A20" s="59" t="s">
        <v>20</v>
      </c>
      <c r="B20" s="59"/>
      <c r="C20" s="59"/>
      <c r="D20" s="59"/>
      <c r="E20" s="59"/>
      <c r="F20" s="59"/>
    </row>
    <row r="21" spans="1:8" ht="15.75" hidden="1">
      <c r="A21" s="44"/>
      <c r="B21" s="44"/>
      <c r="C21" s="44"/>
      <c r="D21" s="44"/>
      <c r="E21" s="44"/>
      <c r="F21" s="44"/>
      <c r="H21" s="3" t="s">
        <v>21</v>
      </c>
    </row>
    <row r="22" spans="1:8" ht="33" customHeight="1">
      <c r="A22" s="13" t="s">
        <v>33</v>
      </c>
      <c r="B22" s="60" t="s">
        <v>4</v>
      </c>
      <c r="C22" s="60"/>
      <c r="D22" s="60"/>
      <c r="E22" s="60"/>
      <c r="F22" s="17" t="s">
        <v>10</v>
      </c>
      <c r="G22" s="18"/>
      <c r="H22" s="3">
        <f>D5</f>
        <v>251.1</v>
      </c>
    </row>
    <row r="23" spans="1:10" ht="18" customHeight="1">
      <c r="A23" s="38">
        <v>1</v>
      </c>
      <c r="B23" s="61" t="s">
        <v>5</v>
      </c>
      <c r="C23" s="61"/>
      <c r="D23" s="61"/>
      <c r="E23" s="62"/>
      <c r="F23" s="47">
        <f>I11</f>
        <v>9642.240000000002</v>
      </c>
      <c r="G23" s="9"/>
      <c r="H23" s="3" t="s">
        <v>22</v>
      </c>
      <c r="I23" s="3" t="s">
        <v>23</v>
      </c>
      <c r="J23" s="3" t="s">
        <v>24</v>
      </c>
    </row>
    <row r="24" spans="1:7" ht="18" customHeight="1">
      <c r="A24" s="40">
        <v>2</v>
      </c>
      <c r="B24" s="57" t="s">
        <v>37</v>
      </c>
      <c r="C24" s="57"/>
      <c r="D24" s="57"/>
      <c r="E24" s="58"/>
      <c r="F24" s="47">
        <f>D13</f>
        <v>1122.45</v>
      </c>
      <c r="G24" s="9"/>
    </row>
    <row r="25" spans="1:7" ht="33" customHeight="1">
      <c r="A25" s="40">
        <v>3</v>
      </c>
      <c r="B25" s="57" t="s">
        <v>47</v>
      </c>
      <c r="C25" s="57"/>
      <c r="D25" s="57"/>
      <c r="E25" s="58"/>
      <c r="F25" s="47">
        <f>I12</f>
        <v>2079.1079999999997</v>
      </c>
      <c r="G25" s="9"/>
    </row>
    <row r="26" spans="1:7" ht="18" customHeight="1">
      <c r="A26" s="40">
        <v>4</v>
      </c>
      <c r="B26" s="57" t="s">
        <v>6</v>
      </c>
      <c r="C26" s="57"/>
      <c r="D26" s="57"/>
      <c r="E26" s="58"/>
      <c r="F26" s="47">
        <f>F27+F28+F29</f>
        <v>2311</v>
      </c>
      <c r="G26" s="9"/>
    </row>
    <row r="27" spans="1:7" ht="16.5" customHeight="1">
      <c r="A27" s="40" t="s">
        <v>7</v>
      </c>
      <c r="B27" s="57" t="s">
        <v>25</v>
      </c>
      <c r="C27" s="57"/>
      <c r="D27" s="57"/>
      <c r="E27" s="58"/>
      <c r="F27" s="47">
        <f>F45</f>
        <v>931</v>
      </c>
      <c r="G27" s="9"/>
    </row>
    <row r="28" spans="1:7" ht="16.5" customHeight="1">
      <c r="A28" s="40" t="s">
        <v>7</v>
      </c>
      <c r="B28" s="57" t="s">
        <v>26</v>
      </c>
      <c r="C28" s="57"/>
      <c r="D28" s="57"/>
      <c r="E28" s="58"/>
      <c r="F28" s="47">
        <f>F43+F44</f>
        <v>1380</v>
      </c>
      <c r="G28" s="9"/>
    </row>
    <row r="29" spans="1:7" ht="16.5" customHeight="1">
      <c r="A29" s="40" t="s">
        <v>7</v>
      </c>
      <c r="B29" s="57" t="s">
        <v>27</v>
      </c>
      <c r="C29" s="57"/>
      <c r="D29" s="57"/>
      <c r="E29" s="58"/>
      <c r="F29" s="47">
        <v>0</v>
      </c>
      <c r="G29" s="9"/>
    </row>
    <row r="30" spans="1:7" ht="17.25" customHeight="1">
      <c r="A30" s="40">
        <v>5</v>
      </c>
      <c r="B30" s="52" t="s">
        <v>38</v>
      </c>
      <c r="C30" s="52"/>
      <c r="D30" s="52"/>
      <c r="E30" s="52"/>
      <c r="F30" s="39">
        <f>D14</f>
        <v>284.24</v>
      </c>
      <c r="G30" s="9"/>
    </row>
    <row r="31" spans="1:7" ht="17.25" customHeight="1">
      <c r="A31" s="40">
        <v>6</v>
      </c>
      <c r="B31" s="52" t="s">
        <v>39</v>
      </c>
      <c r="C31" s="52"/>
      <c r="D31" s="52"/>
      <c r="E31" s="52"/>
      <c r="F31" s="41">
        <f>D11+D12</f>
        <v>4670.4</v>
      </c>
      <c r="G31" s="9"/>
    </row>
    <row r="32" spans="1:7" ht="17.25" customHeight="1">
      <c r="A32" s="67">
        <v>7</v>
      </c>
      <c r="B32" s="52" t="s">
        <v>70</v>
      </c>
      <c r="C32" s="52"/>
      <c r="D32" s="52"/>
      <c r="E32" s="52"/>
      <c r="F32" s="1">
        <f>D15</f>
        <v>666.48</v>
      </c>
      <c r="G32" s="9"/>
    </row>
    <row r="33" spans="1:7" ht="17.25" customHeight="1">
      <c r="A33" s="67">
        <v>8</v>
      </c>
      <c r="B33" s="52" t="s">
        <v>71</v>
      </c>
      <c r="C33" s="52"/>
      <c r="D33" s="52"/>
      <c r="E33" s="52"/>
      <c r="F33" s="1">
        <f>D16</f>
        <v>358.56</v>
      </c>
      <c r="G33" s="9"/>
    </row>
    <row r="34" spans="1:7" ht="17.25" customHeight="1">
      <c r="A34" s="67">
        <v>9</v>
      </c>
      <c r="B34" s="52" t="s">
        <v>72</v>
      </c>
      <c r="C34" s="52"/>
      <c r="D34" s="52"/>
      <c r="E34" s="52"/>
      <c r="F34" s="1">
        <f>D17</f>
        <v>5051.139999999999</v>
      </c>
      <c r="G34" s="9"/>
    </row>
    <row r="35" spans="1:7" s="19" customFormat="1" ht="21" customHeight="1">
      <c r="A35" s="42"/>
      <c r="B35" s="53" t="s">
        <v>8</v>
      </c>
      <c r="C35" s="53"/>
      <c r="D35" s="53"/>
      <c r="E35" s="53"/>
      <c r="F35" s="43">
        <f>F23+F24+F25+F26+F30+F31+F32+F33+F34</f>
        <v>26185.618000000002</v>
      </c>
      <c r="G35" s="6"/>
    </row>
    <row r="37" spans="1:6" ht="18" customHeight="1">
      <c r="A37" s="32" t="s">
        <v>67</v>
      </c>
      <c r="B37" s="32"/>
      <c r="C37" s="32"/>
      <c r="D37" s="32"/>
      <c r="E37" s="32"/>
      <c r="F37" s="1">
        <f>D18-F35+D6</f>
        <v>54340.44599999999</v>
      </c>
    </row>
    <row r="38" spans="1:6" ht="20.25" customHeight="1">
      <c r="A38" s="32" t="s">
        <v>68</v>
      </c>
      <c r="B38" s="32"/>
      <c r="C38" s="32"/>
      <c r="D38" s="32"/>
      <c r="E38" s="32"/>
      <c r="F38" s="1">
        <f>F18</f>
        <v>-44254.34</v>
      </c>
    </row>
    <row r="39" spans="1:6" ht="18" customHeight="1">
      <c r="A39" s="33" t="s">
        <v>43</v>
      </c>
      <c r="B39" s="33"/>
      <c r="C39" s="33"/>
      <c r="D39" s="33"/>
      <c r="E39" s="33"/>
      <c r="F39" s="1">
        <f>F37+F38</f>
        <v>10086.105999999992</v>
      </c>
    </row>
    <row r="40" ht="8.25" customHeight="1"/>
    <row r="41" ht="15.75" hidden="1"/>
    <row r="42" spans="1:6" ht="15.75">
      <c r="A42" s="20" t="s">
        <v>16</v>
      </c>
      <c r="B42" s="20" t="s">
        <v>9</v>
      </c>
      <c r="C42" s="54" t="s">
        <v>28</v>
      </c>
      <c r="D42" s="55"/>
      <c r="E42" s="56"/>
      <c r="F42" s="20" t="s">
        <v>29</v>
      </c>
    </row>
    <row r="43" spans="1:6" ht="45">
      <c r="A43" s="20"/>
      <c r="B43" s="69" t="s">
        <v>74</v>
      </c>
      <c r="C43" s="70" t="s">
        <v>75</v>
      </c>
      <c r="D43" s="71"/>
      <c r="E43" s="72"/>
      <c r="F43" s="73">
        <f>170*7</f>
        <v>1190</v>
      </c>
    </row>
    <row r="44" spans="1:6" ht="37.5" customHeight="1">
      <c r="A44" s="20"/>
      <c r="B44" s="74">
        <v>43098</v>
      </c>
      <c r="C44" s="70" t="s">
        <v>76</v>
      </c>
      <c r="D44" s="71"/>
      <c r="E44" s="72"/>
      <c r="F44" s="73">
        <v>190</v>
      </c>
    </row>
    <row r="45" spans="1:6" ht="48" customHeight="1">
      <c r="A45" s="20"/>
      <c r="B45" s="74">
        <v>42759</v>
      </c>
      <c r="C45" s="70" t="s">
        <v>77</v>
      </c>
      <c r="D45" s="71"/>
      <c r="E45" s="72"/>
      <c r="F45" s="75">
        <v>931</v>
      </c>
    </row>
    <row r="46" spans="1:6" ht="15.75">
      <c r="A46" s="20"/>
      <c r="B46" s="45"/>
      <c r="C46" s="48"/>
      <c r="D46" s="49"/>
      <c r="E46" s="50"/>
      <c r="F46" s="4"/>
    </row>
    <row r="47" spans="1:6" ht="15.75">
      <c r="A47" s="20"/>
      <c r="B47" s="45"/>
      <c r="C47" s="48"/>
      <c r="D47" s="49"/>
      <c r="E47" s="50"/>
      <c r="F47" s="4"/>
    </row>
    <row r="48" spans="1:6" ht="15" customHeight="1">
      <c r="A48" s="46"/>
      <c r="B48" s="45"/>
      <c r="C48" s="48"/>
      <c r="D48" s="49"/>
      <c r="E48" s="50"/>
      <c r="F48" s="4"/>
    </row>
    <row r="49" spans="1:6" ht="15.75">
      <c r="A49" s="2"/>
      <c r="B49" s="45"/>
      <c r="C49" s="48"/>
      <c r="D49" s="49"/>
      <c r="E49" s="50"/>
      <c r="F49" s="4"/>
    </row>
    <row r="50" spans="1:6" s="19" customFormat="1" ht="15.75">
      <c r="A50" s="51" t="s">
        <v>30</v>
      </c>
      <c r="B50" s="51"/>
      <c r="C50" s="51"/>
      <c r="D50" s="51"/>
      <c r="E50" s="51"/>
      <c r="F50" s="21">
        <f>SUM(F43:F49)</f>
        <v>2311</v>
      </c>
    </row>
  </sheetData>
  <sheetProtection/>
  <mergeCells count="26">
    <mergeCell ref="A1:F1"/>
    <mergeCell ref="A2:F2"/>
    <mergeCell ref="A20:F20"/>
    <mergeCell ref="B22:E22"/>
    <mergeCell ref="B23:E23"/>
    <mergeCell ref="B24:E24"/>
    <mergeCell ref="C45:E45"/>
    <mergeCell ref="B25:E25"/>
    <mergeCell ref="B26:E26"/>
    <mergeCell ref="B27:E27"/>
    <mergeCell ref="B28:E28"/>
    <mergeCell ref="B29:E29"/>
    <mergeCell ref="B30:E30"/>
    <mergeCell ref="B32:E32"/>
    <mergeCell ref="B33:E33"/>
    <mergeCell ref="B34:E34"/>
    <mergeCell ref="C46:E46"/>
    <mergeCell ref="C47:E47"/>
    <mergeCell ref="C48:E48"/>
    <mergeCell ref="C49:E49"/>
    <mergeCell ref="A50:E50"/>
    <mergeCell ref="B31:E31"/>
    <mergeCell ref="B35:E35"/>
    <mergeCell ref="C42:E42"/>
    <mergeCell ref="C43:E43"/>
    <mergeCell ref="C44:E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5">
      <selection activeCell="G13" sqref="G13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9" t="s">
        <v>48</v>
      </c>
      <c r="B1" s="59"/>
      <c r="C1" s="59"/>
      <c r="D1" s="59"/>
      <c r="E1" s="59"/>
      <c r="F1" s="59"/>
      <c r="G1" s="37"/>
    </row>
    <row r="2" spans="1:8" ht="15.75">
      <c r="A2" s="59" t="s">
        <v>45</v>
      </c>
      <c r="B2" s="59"/>
      <c r="C2" s="59"/>
      <c r="D2" s="59"/>
      <c r="E2" s="59"/>
      <c r="F2" s="59"/>
      <c r="G2" s="6"/>
      <c r="H2" s="7"/>
    </row>
    <row r="3" ht="9" customHeight="1"/>
    <row r="4" spans="1:6" ht="15.75" hidden="1" outlineLevel="1">
      <c r="A4" s="9" t="s">
        <v>41</v>
      </c>
      <c r="C4" s="9"/>
      <c r="D4" s="9"/>
      <c r="E4" s="9"/>
      <c r="F4" s="9"/>
    </row>
    <row r="5" spans="1:6" ht="15.75" hidden="1" outlineLevel="1">
      <c r="A5" s="9" t="s">
        <v>11</v>
      </c>
      <c r="C5" s="9"/>
      <c r="D5" s="9">
        <v>251.1</v>
      </c>
      <c r="E5" s="9" t="s">
        <v>12</v>
      </c>
      <c r="F5" s="9"/>
    </row>
    <row r="6" spans="1:9" ht="15.75" collapsed="1">
      <c r="A6" s="6" t="s">
        <v>49</v>
      </c>
      <c r="D6" s="23">
        <f>'2015'!F31</f>
        <v>34675.941999999995</v>
      </c>
      <c r="E6" s="9" t="s">
        <v>14</v>
      </c>
      <c r="I6" s="24"/>
    </row>
    <row r="7" spans="1:6" ht="15.75">
      <c r="A7" s="6" t="s">
        <v>50</v>
      </c>
      <c r="C7" s="9"/>
      <c r="D7" s="10">
        <f>C15</f>
        <v>-28984.030000000002</v>
      </c>
      <c r="E7" s="9" t="s">
        <v>14</v>
      </c>
      <c r="F7" s="9"/>
    </row>
    <row r="8" spans="2:6" ht="11.25" customHeight="1">
      <c r="B8" s="9"/>
      <c r="C8" s="9"/>
      <c r="D8" s="9"/>
      <c r="E8" s="9"/>
      <c r="F8" s="11" t="s">
        <v>15</v>
      </c>
    </row>
    <row r="9" spans="1:6" s="8" customFormat="1" ht="28.5" customHeight="1">
      <c r="A9" s="2" t="s">
        <v>16</v>
      </c>
      <c r="B9" s="12" t="s">
        <v>17</v>
      </c>
      <c r="C9" s="13" t="s">
        <v>51</v>
      </c>
      <c r="D9" s="13" t="s">
        <v>0</v>
      </c>
      <c r="E9" s="13" t="s">
        <v>19</v>
      </c>
      <c r="F9" s="13" t="s">
        <v>52</v>
      </c>
    </row>
    <row r="10" spans="1:9" s="16" customFormat="1" ht="30" customHeight="1">
      <c r="A10" s="2">
        <v>1</v>
      </c>
      <c r="B10" s="14" t="s">
        <v>1</v>
      </c>
      <c r="C10" s="31">
        <v>-23379.49</v>
      </c>
      <c r="D10" s="29">
        <v>28203.6</v>
      </c>
      <c r="E10" s="29">
        <v>23290.51</v>
      </c>
      <c r="F10" s="29">
        <f>C10-D10+E10</f>
        <v>-28292.579999999998</v>
      </c>
      <c r="G10" s="3" t="s">
        <v>34</v>
      </c>
      <c r="H10" s="3">
        <v>11.17</v>
      </c>
      <c r="I10" s="24">
        <f>H10*12*H19</f>
        <v>33657.443999999996</v>
      </c>
    </row>
    <row r="11" spans="1:9" s="16" customFormat="1" ht="15.75">
      <c r="A11" s="2">
        <v>2</v>
      </c>
      <c r="B11" s="14" t="s">
        <v>2</v>
      </c>
      <c r="C11" s="31">
        <v>-2597.63</v>
      </c>
      <c r="D11" s="29">
        <v>3133.68</v>
      </c>
      <c r="E11" s="29">
        <v>2587.81</v>
      </c>
      <c r="F11" s="29">
        <f>C11-D11+E11</f>
        <v>-3143.4999999999995</v>
      </c>
      <c r="G11" s="9" t="s">
        <v>35</v>
      </c>
      <c r="H11" s="3">
        <v>3.2</v>
      </c>
      <c r="I11" s="23">
        <f>H11*12*H19</f>
        <v>9642.240000000002</v>
      </c>
    </row>
    <row r="12" spans="1:9" s="16" customFormat="1" ht="29.25" customHeight="1">
      <c r="A12" s="2">
        <v>3</v>
      </c>
      <c r="B12" s="14" t="s">
        <v>36</v>
      </c>
      <c r="C12" s="31">
        <v>-1226.8999999999999</v>
      </c>
      <c r="D12" s="29">
        <v>1536.72</v>
      </c>
      <c r="E12" s="29">
        <v>1269.06</v>
      </c>
      <c r="F12" s="29">
        <f>C12-D12+E12</f>
        <v>-1494.56</v>
      </c>
      <c r="G12" s="9" t="s">
        <v>69</v>
      </c>
      <c r="H12" s="3">
        <v>0.69</v>
      </c>
      <c r="I12" s="23">
        <f>H12*12*H19</f>
        <v>2079.1079999999997</v>
      </c>
    </row>
    <row r="13" spans="1:8" s="16" customFormat="1" ht="30" customHeight="1">
      <c r="A13" s="2">
        <v>4</v>
      </c>
      <c r="B13" s="14" t="s">
        <v>37</v>
      </c>
      <c r="C13" s="31">
        <v>-649.51</v>
      </c>
      <c r="D13" s="29">
        <v>783.48</v>
      </c>
      <c r="E13" s="29">
        <v>646.98</v>
      </c>
      <c r="F13" s="29">
        <f>C13-D13+E13</f>
        <v>-786.01</v>
      </c>
      <c r="G13" s="15"/>
      <c r="H13" s="15"/>
    </row>
    <row r="14" spans="1:8" s="16" customFormat="1" ht="30" customHeight="1">
      <c r="A14" s="2">
        <v>5</v>
      </c>
      <c r="B14" s="14" t="s">
        <v>38</v>
      </c>
      <c r="C14" s="31">
        <v>-1130.5</v>
      </c>
      <c r="D14" s="29">
        <v>1433.33</v>
      </c>
      <c r="E14" s="29">
        <v>1051.46</v>
      </c>
      <c r="F14" s="29">
        <f>C14-D14+E14</f>
        <v>-1512.37</v>
      </c>
      <c r="G14" s="15"/>
      <c r="H14" s="15"/>
    </row>
    <row r="15" spans="1:6" ht="19.5" customHeight="1">
      <c r="A15" s="2"/>
      <c r="B15" s="14" t="s">
        <v>3</v>
      </c>
      <c r="C15" s="30">
        <f>SUM(C10:C14)</f>
        <v>-28984.030000000002</v>
      </c>
      <c r="D15" s="30">
        <f>SUM(D10:D14)</f>
        <v>35090.810000000005</v>
      </c>
      <c r="E15" s="30">
        <f>SUM(E10:E14)</f>
        <v>28845.82</v>
      </c>
      <c r="F15" s="30">
        <f>SUM(F10:F14)</f>
        <v>-35229.020000000004</v>
      </c>
    </row>
    <row r="16" ht="3.75" customHeight="1"/>
    <row r="17" spans="1:6" ht="13.5" customHeight="1">
      <c r="A17" s="59" t="s">
        <v>20</v>
      </c>
      <c r="B17" s="59"/>
      <c r="C17" s="59"/>
      <c r="D17" s="59"/>
      <c r="E17" s="59"/>
      <c r="F17" s="59"/>
    </row>
    <row r="18" spans="1:8" ht="15.75" hidden="1">
      <c r="A18" s="37"/>
      <c r="B18" s="37"/>
      <c r="C18" s="37"/>
      <c r="D18" s="37"/>
      <c r="E18" s="37"/>
      <c r="F18" s="37"/>
      <c r="H18" s="3" t="s">
        <v>21</v>
      </c>
    </row>
    <row r="19" spans="1:8" ht="33" customHeight="1">
      <c r="A19" s="13" t="s">
        <v>33</v>
      </c>
      <c r="B19" s="60" t="s">
        <v>4</v>
      </c>
      <c r="C19" s="60"/>
      <c r="D19" s="60"/>
      <c r="E19" s="60"/>
      <c r="F19" s="17" t="s">
        <v>10</v>
      </c>
      <c r="G19" s="18"/>
      <c r="H19" s="3">
        <f>D5</f>
        <v>251.1</v>
      </c>
    </row>
    <row r="20" spans="1:10" ht="18" customHeight="1">
      <c r="A20" s="38">
        <v>1</v>
      </c>
      <c r="B20" s="61" t="s">
        <v>5</v>
      </c>
      <c r="C20" s="61"/>
      <c r="D20" s="61"/>
      <c r="E20" s="62"/>
      <c r="F20" s="47">
        <f>I11</f>
        <v>9642.240000000002</v>
      </c>
      <c r="G20" s="9"/>
      <c r="H20" s="3" t="s">
        <v>22</v>
      </c>
      <c r="I20" s="3" t="s">
        <v>23</v>
      </c>
      <c r="J20" s="3" t="s">
        <v>24</v>
      </c>
    </row>
    <row r="21" spans="1:7" ht="18" customHeight="1">
      <c r="A21" s="40">
        <v>2</v>
      </c>
      <c r="B21" s="57" t="s">
        <v>37</v>
      </c>
      <c r="C21" s="57"/>
      <c r="D21" s="57"/>
      <c r="E21" s="58"/>
      <c r="F21" s="47">
        <f>D13</f>
        <v>783.48</v>
      </c>
      <c r="G21" s="9"/>
    </row>
    <row r="22" spans="1:7" ht="33" customHeight="1">
      <c r="A22" s="40">
        <v>3</v>
      </c>
      <c r="B22" s="57" t="s">
        <v>47</v>
      </c>
      <c r="C22" s="57"/>
      <c r="D22" s="57"/>
      <c r="E22" s="58"/>
      <c r="F22" s="47">
        <f>I12</f>
        <v>2079.1079999999997</v>
      </c>
      <c r="G22" s="9"/>
    </row>
    <row r="23" spans="1:7" ht="18" customHeight="1">
      <c r="A23" s="40">
        <v>4</v>
      </c>
      <c r="B23" s="57" t="s">
        <v>6</v>
      </c>
      <c r="C23" s="57"/>
      <c r="D23" s="57"/>
      <c r="E23" s="58"/>
      <c r="F23" s="47">
        <f>F24+F25+F26</f>
        <v>10989</v>
      </c>
      <c r="G23" s="9"/>
    </row>
    <row r="24" spans="1:7" ht="16.5" customHeight="1">
      <c r="A24" s="40" t="s">
        <v>7</v>
      </c>
      <c r="B24" s="57" t="s">
        <v>25</v>
      </c>
      <c r="C24" s="57"/>
      <c r="D24" s="57"/>
      <c r="E24" s="58"/>
      <c r="F24" s="47">
        <f>F37+F40+F41+F43</f>
        <v>6262</v>
      </c>
      <c r="G24" s="9"/>
    </row>
    <row r="25" spans="1:7" ht="16.5" customHeight="1">
      <c r="A25" s="40" t="s">
        <v>7</v>
      </c>
      <c r="B25" s="57" t="s">
        <v>26</v>
      </c>
      <c r="C25" s="57"/>
      <c r="D25" s="57"/>
      <c r="E25" s="58"/>
      <c r="F25" s="47">
        <f>F38+F39+F42</f>
        <v>4727</v>
      </c>
      <c r="G25" s="9"/>
    </row>
    <row r="26" spans="1:7" ht="16.5" customHeight="1">
      <c r="A26" s="40" t="s">
        <v>7</v>
      </c>
      <c r="B26" s="57" t="s">
        <v>27</v>
      </c>
      <c r="C26" s="57"/>
      <c r="D26" s="57"/>
      <c r="E26" s="58"/>
      <c r="F26" s="47">
        <v>0</v>
      </c>
      <c r="G26" s="9"/>
    </row>
    <row r="27" spans="1:7" ht="17.25" customHeight="1">
      <c r="A27" s="40">
        <v>5</v>
      </c>
      <c r="B27" s="52" t="s">
        <v>38</v>
      </c>
      <c r="C27" s="52"/>
      <c r="D27" s="52"/>
      <c r="E27" s="52"/>
      <c r="F27" s="39">
        <f>D14</f>
        <v>1433.33</v>
      </c>
      <c r="G27" s="9"/>
    </row>
    <row r="28" spans="1:7" ht="17.25" customHeight="1">
      <c r="A28" s="40">
        <v>6</v>
      </c>
      <c r="B28" s="52" t="s">
        <v>39</v>
      </c>
      <c r="C28" s="52"/>
      <c r="D28" s="52"/>
      <c r="E28" s="52"/>
      <c r="F28" s="41">
        <f>D11+D12</f>
        <v>4670.4</v>
      </c>
      <c r="G28" s="9"/>
    </row>
    <row r="29" spans="1:7" s="19" customFormat="1" ht="21" customHeight="1">
      <c r="A29" s="42"/>
      <c r="B29" s="53" t="s">
        <v>8</v>
      </c>
      <c r="C29" s="53"/>
      <c r="D29" s="53"/>
      <c r="E29" s="53"/>
      <c r="F29" s="43">
        <f>F20+F21+F22+F23+F27+F28</f>
        <v>29597.558000000005</v>
      </c>
      <c r="G29" s="6"/>
    </row>
    <row r="31" spans="1:6" ht="18" customHeight="1">
      <c r="A31" s="32" t="s">
        <v>53</v>
      </c>
      <c r="B31" s="32"/>
      <c r="C31" s="32"/>
      <c r="D31" s="32"/>
      <c r="E31" s="32"/>
      <c r="F31" s="1">
        <f>D15-F29+D6</f>
        <v>40169.193999999996</v>
      </c>
    </row>
    <row r="32" spans="1:6" ht="20.25" customHeight="1">
      <c r="A32" s="32" t="s">
        <v>54</v>
      </c>
      <c r="B32" s="32"/>
      <c r="C32" s="32"/>
      <c r="D32" s="32"/>
      <c r="E32" s="32"/>
      <c r="F32" s="1">
        <f>F15</f>
        <v>-35229.020000000004</v>
      </c>
    </row>
    <row r="33" spans="1:6" ht="18" customHeight="1">
      <c r="A33" s="33" t="s">
        <v>43</v>
      </c>
      <c r="B33" s="33"/>
      <c r="C33" s="33"/>
      <c r="D33" s="33"/>
      <c r="E33" s="33"/>
      <c r="F33" s="1">
        <f>F31+F32</f>
        <v>4940.173999999992</v>
      </c>
    </row>
    <row r="34" ht="8.25" customHeight="1"/>
    <row r="35" ht="15.75" hidden="1"/>
    <row r="36" spans="1:6" ht="15.75">
      <c r="A36" s="20" t="s">
        <v>16</v>
      </c>
      <c r="B36" s="20" t="s">
        <v>9</v>
      </c>
      <c r="C36" s="54" t="s">
        <v>28</v>
      </c>
      <c r="D36" s="55"/>
      <c r="E36" s="56"/>
      <c r="F36" s="20" t="s">
        <v>29</v>
      </c>
    </row>
    <row r="37" spans="1:6" ht="15.75">
      <c r="A37" s="20"/>
      <c r="B37" s="45">
        <v>42496</v>
      </c>
      <c r="C37" s="48" t="s">
        <v>55</v>
      </c>
      <c r="D37" s="49"/>
      <c r="E37" s="50"/>
      <c r="F37" s="4">
        <v>4584</v>
      </c>
    </row>
    <row r="38" spans="1:6" ht="15.75">
      <c r="A38" s="20"/>
      <c r="B38" s="45">
        <v>42496</v>
      </c>
      <c r="C38" s="48" t="s">
        <v>56</v>
      </c>
      <c r="D38" s="49"/>
      <c r="E38" s="50"/>
      <c r="F38" s="4">
        <v>1895</v>
      </c>
    </row>
    <row r="39" spans="1:6" ht="15.75">
      <c r="A39" s="20"/>
      <c r="B39" s="45">
        <v>42558</v>
      </c>
      <c r="C39" s="48" t="s">
        <v>57</v>
      </c>
      <c r="D39" s="49"/>
      <c r="E39" s="50"/>
      <c r="F39" s="4">
        <v>2059</v>
      </c>
    </row>
    <row r="40" spans="1:6" ht="15.75">
      <c r="A40" s="20"/>
      <c r="B40" s="45">
        <v>42607</v>
      </c>
      <c r="C40" s="48" t="s">
        <v>58</v>
      </c>
      <c r="D40" s="49"/>
      <c r="E40" s="50"/>
      <c r="F40" s="4">
        <v>791</v>
      </c>
    </row>
    <row r="41" spans="1:6" ht="15.75">
      <c r="A41" s="20"/>
      <c r="B41" s="45">
        <v>42646</v>
      </c>
      <c r="C41" s="48" t="s">
        <v>59</v>
      </c>
      <c r="D41" s="49"/>
      <c r="E41" s="50"/>
      <c r="F41" s="4">
        <v>414</v>
      </c>
    </row>
    <row r="42" spans="1:6" ht="30" customHeight="1">
      <c r="A42" s="46"/>
      <c r="B42" s="45">
        <v>42683</v>
      </c>
      <c r="C42" s="48" t="s">
        <v>60</v>
      </c>
      <c r="D42" s="49"/>
      <c r="E42" s="50"/>
      <c r="F42" s="4">
        <v>773</v>
      </c>
    </row>
    <row r="43" spans="1:6" ht="15.75">
      <c r="A43" s="2"/>
      <c r="B43" s="45">
        <v>42688</v>
      </c>
      <c r="C43" s="48" t="s">
        <v>61</v>
      </c>
      <c r="D43" s="49"/>
      <c r="E43" s="50"/>
      <c r="F43" s="4">
        <v>473</v>
      </c>
    </row>
    <row r="44" spans="1:6" s="19" customFormat="1" ht="15.75">
      <c r="A44" s="51" t="s">
        <v>30</v>
      </c>
      <c r="B44" s="51"/>
      <c r="C44" s="51"/>
      <c r="D44" s="51"/>
      <c r="E44" s="51"/>
      <c r="F44" s="21">
        <f>SUM(F37:F43)</f>
        <v>10989</v>
      </c>
    </row>
  </sheetData>
  <sheetProtection/>
  <mergeCells count="23">
    <mergeCell ref="C37:E37"/>
    <mergeCell ref="B28:E28"/>
    <mergeCell ref="B29:E29"/>
    <mergeCell ref="C36:E36"/>
    <mergeCell ref="C42:E42"/>
    <mergeCell ref="C43:E43"/>
    <mergeCell ref="A44:E44"/>
    <mergeCell ref="C41:E41"/>
    <mergeCell ref="C40:E40"/>
    <mergeCell ref="C39:E39"/>
    <mergeCell ref="C38:E3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view="pageBreakPreview" zoomScaleSheetLayoutView="100" zoomScalePageLayoutView="0" workbookViewId="0" topLeftCell="A15">
      <selection activeCell="H12" sqref="H12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9" t="s">
        <v>31</v>
      </c>
      <c r="B1" s="59"/>
      <c r="C1" s="59"/>
      <c r="D1" s="59"/>
      <c r="E1" s="59"/>
      <c r="F1" s="59"/>
      <c r="G1" s="5"/>
    </row>
    <row r="2" spans="1:8" ht="15.75">
      <c r="A2" s="59" t="s">
        <v>45</v>
      </c>
      <c r="B2" s="59"/>
      <c r="C2" s="59"/>
      <c r="D2" s="59"/>
      <c r="E2" s="59"/>
      <c r="F2" s="59"/>
      <c r="G2" s="6"/>
      <c r="H2" s="7"/>
    </row>
    <row r="3" ht="9" customHeight="1"/>
    <row r="4" spans="1:6" ht="15.75" hidden="1" outlineLevel="1">
      <c r="A4" s="9" t="s">
        <v>41</v>
      </c>
      <c r="C4" s="9"/>
      <c r="D4" s="9"/>
      <c r="E4" s="9"/>
      <c r="F4" s="9"/>
    </row>
    <row r="5" spans="1:6" ht="15.75" hidden="1" outlineLevel="1">
      <c r="A5" s="9" t="s">
        <v>11</v>
      </c>
      <c r="C5" s="9"/>
      <c r="D5" s="9">
        <v>251.1</v>
      </c>
      <c r="E5" s="9" t="s">
        <v>12</v>
      </c>
      <c r="F5" s="9"/>
    </row>
    <row r="6" spans="1:9" ht="15.75" collapsed="1">
      <c r="A6" s="6" t="s">
        <v>46</v>
      </c>
      <c r="D6" s="3">
        <v>22246.45</v>
      </c>
      <c r="E6" s="9" t="s">
        <v>14</v>
      </c>
      <c r="I6" s="24"/>
    </row>
    <row r="7" spans="1:6" ht="15.75">
      <c r="A7" s="6" t="s">
        <v>13</v>
      </c>
      <c r="C7" s="9"/>
      <c r="D7" s="10">
        <f>C15</f>
        <v>-20246.05</v>
      </c>
      <c r="E7" s="9" t="s">
        <v>14</v>
      </c>
      <c r="F7" s="9"/>
    </row>
    <row r="8" spans="2:6" ht="15.75">
      <c r="B8" s="9"/>
      <c r="C8" s="9"/>
      <c r="D8" s="9"/>
      <c r="E8" s="9"/>
      <c r="F8" s="11" t="s">
        <v>15</v>
      </c>
    </row>
    <row r="9" spans="1:6" s="8" customFormat="1" ht="28.5" customHeight="1">
      <c r="A9" s="2" t="s">
        <v>16</v>
      </c>
      <c r="B9" s="12" t="s">
        <v>17</v>
      </c>
      <c r="C9" s="13" t="s">
        <v>18</v>
      </c>
      <c r="D9" s="13" t="s">
        <v>0</v>
      </c>
      <c r="E9" s="13" t="s">
        <v>19</v>
      </c>
      <c r="F9" s="13" t="s">
        <v>32</v>
      </c>
    </row>
    <row r="10" spans="1:9" s="16" customFormat="1" ht="30" customHeight="1">
      <c r="A10" s="2">
        <v>1</v>
      </c>
      <c r="B10" s="14" t="s">
        <v>1</v>
      </c>
      <c r="C10" s="31">
        <v>-16082.42</v>
      </c>
      <c r="D10" s="29">
        <f>22640.98+1509.86</f>
        <v>24150.84</v>
      </c>
      <c r="E10" s="29">
        <v>16853.77</v>
      </c>
      <c r="F10" s="29">
        <f>C10-D10+E10</f>
        <v>-23379.49</v>
      </c>
      <c r="G10" s="3" t="s">
        <v>34</v>
      </c>
      <c r="H10" s="3">
        <v>11.17</v>
      </c>
      <c r="I10" s="24">
        <f>H10*12*H19</f>
        <v>33657.443999999996</v>
      </c>
    </row>
    <row r="11" spans="1:9" s="16" customFormat="1" ht="15.75">
      <c r="A11" s="2">
        <v>2</v>
      </c>
      <c r="B11" s="14" t="s">
        <v>2</v>
      </c>
      <c r="C11" s="31">
        <v>-1786.86</v>
      </c>
      <c r="D11" s="29">
        <f>2515.58+167.77</f>
        <v>2683.35</v>
      </c>
      <c r="E11" s="29">
        <v>1872.58</v>
      </c>
      <c r="F11" s="29">
        <f>C11-D11+E11</f>
        <v>-2597.63</v>
      </c>
      <c r="G11" s="9" t="s">
        <v>35</v>
      </c>
      <c r="H11" s="3">
        <v>3.2</v>
      </c>
      <c r="I11" s="23">
        <f>H11*12*H19</f>
        <v>9642.240000000002</v>
      </c>
    </row>
    <row r="12" spans="1:9" s="16" customFormat="1" ht="29.25" customHeight="1">
      <c r="A12" s="2">
        <v>3</v>
      </c>
      <c r="B12" s="14" t="s">
        <v>36</v>
      </c>
      <c r="C12" s="31">
        <v>-841.29</v>
      </c>
      <c r="D12" s="29">
        <f>1233.62+82.27</f>
        <v>1315.8899999999999</v>
      </c>
      <c r="E12" s="29">
        <v>930.28</v>
      </c>
      <c r="F12" s="29">
        <f>C12-D12+E12</f>
        <v>-1226.8999999999999</v>
      </c>
      <c r="G12" s="9" t="s">
        <v>69</v>
      </c>
      <c r="H12" s="3">
        <v>0.69</v>
      </c>
      <c r="I12" s="23">
        <f>H12*12*H19</f>
        <v>2079.1079999999997</v>
      </c>
    </row>
    <row r="13" spans="1:8" s="16" customFormat="1" ht="30" customHeight="1">
      <c r="A13" s="2">
        <v>4</v>
      </c>
      <c r="B13" s="14" t="s">
        <v>37</v>
      </c>
      <c r="C13" s="31">
        <v>-446.8</v>
      </c>
      <c r="D13" s="29">
        <f>628.99+41.93</f>
        <v>670.92</v>
      </c>
      <c r="E13" s="29">
        <v>468.21</v>
      </c>
      <c r="F13" s="29">
        <f>C13-D13+E13</f>
        <v>-649.51</v>
      </c>
      <c r="G13" s="15"/>
      <c r="H13" s="15"/>
    </row>
    <row r="14" spans="1:8" s="16" customFormat="1" ht="30" customHeight="1">
      <c r="A14" s="2">
        <v>5</v>
      </c>
      <c r="B14" s="14" t="s">
        <v>38</v>
      </c>
      <c r="C14" s="31">
        <v>-1088.68</v>
      </c>
      <c r="D14" s="29">
        <v>162.49</v>
      </c>
      <c r="E14" s="29">
        <v>120.67</v>
      </c>
      <c r="F14" s="29">
        <f>C14-D14+E14</f>
        <v>-1130.5</v>
      </c>
      <c r="G14" s="15"/>
      <c r="H14" s="15"/>
    </row>
    <row r="15" spans="1:6" ht="19.5" customHeight="1">
      <c r="A15" s="2"/>
      <c r="B15" s="14" t="s">
        <v>3</v>
      </c>
      <c r="C15" s="30">
        <f>SUM(C10:C14)</f>
        <v>-20246.05</v>
      </c>
      <c r="D15" s="30">
        <f>SUM(D10:D14)</f>
        <v>28983.489999999998</v>
      </c>
      <c r="E15" s="30">
        <f>SUM(E10:E14)</f>
        <v>20245.509999999995</v>
      </c>
      <c r="F15" s="30">
        <f>SUM(F10:F14)</f>
        <v>-28984.030000000002</v>
      </c>
    </row>
    <row r="16" ht="11.25" customHeight="1"/>
    <row r="17" spans="1:6" ht="15.75">
      <c r="A17" s="59" t="s">
        <v>20</v>
      </c>
      <c r="B17" s="59"/>
      <c r="C17" s="59"/>
      <c r="D17" s="59"/>
      <c r="E17" s="59"/>
      <c r="F17" s="59"/>
    </row>
    <row r="18" spans="1:8" ht="15.75">
      <c r="A18" s="22"/>
      <c r="B18" s="5"/>
      <c r="C18" s="5"/>
      <c r="D18" s="5"/>
      <c r="E18" s="5"/>
      <c r="F18" s="5"/>
      <c r="H18" s="3" t="s">
        <v>21</v>
      </c>
    </row>
    <row r="19" spans="1:8" ht="33" customHeight="1">
      <c r="A19" s="13" t="s">
        <v>33</v>
      </c>
      <c r="B19" s="60" t="s">
        <v>4</v>
      </c>
      <c r="C19" s="60"/>
      <c r="D19" s="60"/>
      <c r="E19" s="60"/>
      <c r="F19" s="17" t="s">
        <v>10</v>
      </c>
      <c r="G19" s="18"/>
      <c r="H19" s="3">
        <f>D5</f>
        <v>251.1</v>
      </c>
    </row>
    <row r="20" spans="1:10" ht="18" customHeight="1">
      <c r="A20" s="38">
        <v>1</v>
      </c>
      <c r="B20" s="61" t="s">
        <v>5</v>
      </c>
      <c r="C20" s="61"/>
      <c r="D20" s="61"/>
      <c r="E20" s="61"/>
      <c r="F20" s="39">
        <f>I11</f>
        <v>9642.240000000002</v>
      </c>
      <c r="G20" s="9"/>
      <c r="H20" s="3" t="s">
        <v>22</v>
      </c>
      <c r="I20" s="3" t="s">
        <v>23</v>
      </c>
      <c r="J20" s="3" t="s">
        <v>24</v>
      </c>
    </row>
    <row r="21" spans="1:7" ht="18" customHeight="1">
      <c r="A21" s="40">
        <v>2</v>
      </c>
      <c r="B21" s="57" t="s">
        <v>37</v>
      </c>
      <c r="C21" s="57"/>
      <c r="D21" s="57"/>
      <c r="E21" s="57"/>
      <c r="F21" s="41">
        <f>D13</f>
        <v>670.92</v>
      </c>
      <c r="G21" s="9"/>
    </row>
    <row r="22" spans="1:7" ht="33" customHeight="1">
      <c r="A22" s="40">
        <v>3</v>
      </c>
      <c r="B22" s="57" t="s">
        <v>47</v>
      </c>
      <c r="C22" s="57"/>
      <c r="D22" s="57"/>
      <c r="E22" s="57"/>
      <c r="F22" s="41">
        <f>I12</f>
        <v>2079.1079999999997</v>
      </c>
      <c r="G22" s="9"/>
    </row>
    <row r="23" spans="1:7" ht="18" customHeight="1">
      <c r="A23" s="40">
        <v>4</v>
      </c>
      <c r="B23" s="57" t="s">
        <v>6</v>
      </c>
      <c r="C23" s="57"/>
      <c r="D23" s="57"/>
      <c r="E23" s="57"/>
      <c r="F23" s="41">
        <f>F24+F25+F26</f>
        <v>0</v>
      </c>
      <c r="G23" s="9"/>
    </row>
    <row r="24" spans="1:7" ht="16.5" customHeight="1">
      <c r="A24" s="40" t="s">
        <v>7</v>
      </c>
      <c r="B24" s="57" t="s">
        <v>25</v>
      </c>
      <c r="C24" s="57"/>
      <c r="D24" s="57"/>
      <c r="E24" s="57"/>
      <c r="F24" s="41">
        <f>F42</f>
        <v>0</v>
      </c>
      <c r="G24" s="9"/>
    </row>
    <row r="25" spans="1:7" ht="16.5" customHeight="1">
      <c r="A25" s="40" t="s">
        <v>7</v>
      </c>
      <c r="B25" s="57" t="s">
        <v>26</v>
      </c>
      <c r="C25" s="57"/>
      <c r="D25" s="57"/>
      <c r="E25" s="57"/>
      <c r="F25" s="41">
        <v>0</v>
      </c>
      <c r="G25" s="9"/>
    </row>
    <row r="26" spans="1:7" ht="16.5" customHeight="1">
      <c r="A26" s="40" t="s">
        <v>7</v>
      </c>
      <c r="B26" s="57" t="s">
        <v>27</v>
      </c>
      <c r="C26" s="57"/>
      <c r="D26" s="57"/>
      <c r="E26" s="57"/>
      <c r="F26" s="41">
        <v>0</v>
      </c>
      <c r="G26" s="9"/>
    </row>
    <row r="27" spans="1:7" ht="17.25" customHeight="1">
      <c r="A27" s="40">
        <v>5</v>
      </c>
      <c r="B27" s="52" t="s">
        <v>38</v>
      </c>
      <c r="C27" s="52"/>
      <c r="D27" s="52"/>
      <c r="E27" s="52"/>
      <c r="F27" s="41">
        <f>D14</f>
        <v>162.49</v>
      </c>
      <c r="G27" s="9"/>
    </row>
    <row r="28" spans="1:7" ht="17.25" customHeight="1">
      <c r="A28" s="40">
        <v>6</v>
      </c>
      <c r="B28" s="52" t="s">
        <v>39</v>
      </c>
      <c r="C28" s="52"/>
      <c r="D28" s="52"/>
      <c r="E28" s="52"/>
      <c r="F28" s="41">
        <f>D11+D12</f>
        <v>3999.24</v>
      </c>
      <c r="G28" s="9"/>
    </row>
    <row r="29" spans="1:7" s="19" customFormat="1" ht="21" customHeight="1">
      <c r="A29" s="42"/>
      <c r="B29" s="53" t="s">
        <v>8</v>
      </c>
      <c r="C29" s="53"/>
      <c r="D29" s="53"/>
      <c r="E29" s="53"/>
      <c r="F29" s="43">
        <f>F20+F21+F22+F23+F28+F27</f>
        <v>16553.998000000003</v>
      </c>
      <c r="G29" s="6"/>
    </row>
    <row r="31" spans="1:6" ht="18" customHeight="1">
      <c r="A31" s="32" t="s">
        <v>44</v>
      </c>
      <c r="B31" s="32"/>
      <c r="C31" s="32"/>
      <c r="D31" s="32"/>
      <c r="E31" s="32"/>
      <c r="F31" s="1">
        <f>D15-F29+D6</f>
        <v>34675.941999999995</v>
      </c>
    </row>
    <row r="32" spans="1:6" ht="20.25" customHeight="1">
      <c r="A32" s="32" t="s">
        <v>42</v>
      </c>
      <c r="B32" s="32"/>
      <c r="C32" s="32"/>
      <c r="D32" s="32"/>
      <c r="E32" s="32"/>
      <c r="F32" s="1">
        <f>F15</f>
        <v>-28984.030000000002</v>
      </c>
    </row>
    <row r="33" spans="1:6" ht="18" customHeight="1">
      <c r="A33" s="33" t="s">
        <v>43</v>
      </c>
      <c r="B33" s="33"/>
      <c r="C33" s="33"/>
      <c r="D33" s="33"/>
      <c r="E33" s="33"/>
      <c r="F33" s="1">
        <f>F31+F32</f>
        <v>5691.911999999993</v>
      </c>
    </row>
    <row r="34" ht="11.25" customHeight="1"/>
    <row r="36" spans="1:6" ht="15.75">
      <c r="A36" s="20" t="s">
        <v>16</v>
      </c>
      <c r="B36" s="20" t="s">
        <v>9</v>
      </c>
      <c r="C36" s="54" t="s">
        <v>28</v>
      </c>
      <c r="D36" s="55"/>
      <c r="E36" s="56"/>
      <c r="F36" s="20" t="s">
        <v>29</v>
      </c>
    </row>
    <row r="37" spans="1:6" ht="8.25" customHeight="1">
      <c r="A37" s="20"/>
      <c r="B37" s="27"/>
      <c r="C37" s="34"/>
      <c r="D37" s="35"/>
      <c r="E37" s="36"/>
      <c r="F37" s="20"/>
    </row>
    <row r="38" spans="1:6" ht="8.25" customHeight="1">
      <c r="A38" s="20"/>
      <c r="B38" s="27"/>
      <c r="C38" s="34"/>
      <c r="D38" s="35"/>
      <c r="E38" s="36"/>
      <c r="F38" s="20"/>
    </row>
    <row r="39" spans="1:6" ht="8.25" customHeight="1">
      <c r="A39" s="20"/>
      <c r="B39" s="27"/>
      <c r="C39" s="34"/>
      <c r="D39" s="35"/>
      <c r="E39" s="36"/>
      <c r="F39" s="20"/>
    </row>
    <row r="40" spans="1:6" ht="8.25" customHeight="1">
      <c r="A40" s="20"/>
      <c r="B40" s="27"/>
      <c r="C40" s="34"/>
      <c r="D40" s="35"/>
      <c r="E40" s="36"/>
      <c r="F40" s="20"/>
    </row>
    <row r="41" spans="1:6" ht="8.25" customHeight="1">
      <c r="A41" s="20"/>
      <c r="B41" s="27"/>
      <c r="C41" s="34"/>
      <c r="D41" s="35"/>
      <c r="E41" s="36"/>
      <c r="F41" s="20"/>
    </row>
    <row r="42" spans="1:6" s="26" customFormat="1" ht="8.25" customHeight="1">
      <c r="A42" s="25"/>
      <c r="B42" s="27"/>
      <c r="C42" s="63"/>
      <c r="D42" s="64"/>
      <c r="E42" s="65"/>
      <c r="F42" s="28"/>
    </row>
    <row r="43" spans="1:6" ht="8.25" customHeight="1">
      <c r="A43" s="2"/>
      <c r="B43" s="27"/>
      <c r="C43" s="48"/>
      <c r="D43" s="49"/>
      <c r="E43" s="50"/>
      <c r="F43" s="4"/>
    </row>
    <row r="44" spans="1:6" s="19" customFormat="1" ht="15.75">
      <c r="A44" s="51" t="s">
        <v>30</v>
      </c>
      <c r="B44" s="51"/>
      <c r="C44" s="51"/>
      <c r="D44" s="51"/>
      <c r="E44" s="51"/>
      <c r="F44" s="21">
        <f>SUM(F42:F43)</f>
        <v>0</v>
      </c>
    </row>
  </sheetData>
  <sheetProtection selectLockedCells="1" selectUnlockedCells="1"/>
  <mergeCells count="18">
    <mergeCell ref="C43:E43"/>
    <mergeCell ref="A44:E44"/>
    <mergeCell ref="C42:E42"/>
    <mergeCell ref="C36:E36"/>
    <mergeCell ref="B29:E29"/>
    <mergeCell ref="B22:E22"/>
    <mergeCell ref="B23:E23"/>
    <mergeCell ref="B24:E24"/>
    <mergeCell ref="B25:E25"/>
    <mergeCell ref="B26:E26"/>
    <mergeCell ref="B28:E28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2017-09-11T13:52:45Z</cp:lastPrinted>
  <dcterms:created xsi:type="dcterms:W3CDTF">2015-10-12T10:40:12Z</dcterms:created>
  <dcterms:modified xsi:type="dcterms:W3CDTF">2018-03-15T15:45:12Z</dcterms:modified>
  <cp:category/>
  <cp:version/>
  <cp:contentType/>
  <cp:contentStatus/>
</cp:coreProperties>
</file>