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'2015'!$A$1:$F$42</definedName>
  </definedNames>
  <calcPr fullCalcOnLoad="1" refMode="R1C1"/>
</workbook>
</file>

<file path=xl/sharedStrings.xml><?xml version="1.0" encoding="utf-8"?>
<sst xmlns="http://schemas.openxmlformats.org/spreadsheetml/2006/main" count="170" uniqueCount="70">
  <si>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</si>
  <si>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</si>
  <si>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</si>
  <si>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</si>
  <si>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</si>
  <si>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</si>
  <si>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</si>
  <si>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</si>
  <si>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</si>
  <si>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</si>
  <si>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</si>
  <si>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</si>
  <si>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</si>
  <si>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</si>
  <si>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</si>
  <si>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</si>
  <si>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</si>
  <si>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</si>
  <si>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</si>
  <si>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</si>
  <si>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</si>
  <si>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</si>
  <si>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</si>
  <si>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</si>
  <si>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</si>
  <si>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</si>
  <si>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</si>
  <si>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</si>
  <si>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</si>
  <si>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</si>
  <si>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</si>
  <si>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</si>
  <si>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</si>
  <si>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</si>
  <si>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</si>
  <si>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</si>
  <si>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</si>
  <si>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</si>
  <si>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</si>
  <si>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</si>
  <si>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</si>
  <si>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</si>
  <si>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</si>
  <si>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с 01.01.2011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</si>
  <si>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</si>
  <si>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</si>
  <si>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</si>
  <si>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</si>
  <si>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</si>
  <si>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</si>
  <si>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</si>
  <si>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</si>
  <si>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</si>
  <si>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</si>
  <si>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Ул. Лесная, д. 79-81</t>
  </si>
  <si>
    <t>Санитарное содержание придомовой территории, вывоз КГМ</t>
  </si>
  <si>
    <t>Ул. Лесная, д. 79 - 81</t>
  </si>
  <si>
    <t>Аварийные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</si>
  <si>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</si>
  <si>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</si>
  <si>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</si>
  <si>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</si>
  <si>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</si>
  <si>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</si>
  <si>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</si>
  <si>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двор+кгм</t>
  </si>
  <si>
    <t>покос входит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</si>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</sst>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2" fontId="41" fillId="33" borderId="0" xfId="0" applyNumberFormat="1" applyFont="1" applyFill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37" sqref="F37"/>
    </sheetView>
  </sheetViews>
  <sheetFormatPr defaultColWidth="9.140625" defaultRowHeight="12.75" outlineLevelRow="1"/>
  <cols>
    <col min="1" max="1" width="4.421875" style="7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7" t="s">
        <v>58</v>
      </c>
      <c r="B1" s="57"/>
      <c r="C1" s="57"/>
      <c r="D1" s="57"/>
      <c r="E1" s="57"/>
      <c r="F1" s="57"/>
      <c r="G1" s="43"/>
    </row>
    <row r="2" spans="1:8" ht="15.75">
      <c r="A2" s="57" t="s">
        <v>56</v>
      </c>
      <c r="B2" s="57"/>
      <c r="C2" s="57"/>
      <c r="D2" s="57"/>
      <c r="E2" s="57"/>
      <c r="F2" s="57"/>
      <c r="G2" s="5"/>
      <c r="H2" s="6"/>
    </row>
    <row r="3" ht="9" customHeight="1"/>
    <row r="4" spans="1:6" ht="15.75" hidden="1" outlineLevel="1">
      <c r="A4" s="8" t="s">
        <v>43</v>
      </c>
      <c r="C4" s="8"/>
      <c r="D4" s="8"/>
      <c r="E4" s="8"/>
      <c r="F4" s="8"/>
    </row>
    <row r="5" spans="1:6" ht="15.75" hidden="1" outlineLevel="1">
      <c r="A5" s="8" t="s">
        <v>11</v>
      </c>
      <c r="C5" s="8"/>
      <c r="D5" s="8">
        <v>208.7</v>
      </c>
      <c r="E5" s="8" t="s">
        <v>12</v>
      </c>
      <c r="F5" s="8"/>
    </row>
    <row r="6" ht="9" customHeight="1" collapsed="1">
      <c r="I6" s="24"/>
    </row>
    <row r="7" spans="1:6" ht="15.75">
      <c r="A7" s="5" t="s">
        <v>59</v>
      </c>
      <c r="C7" s="5"/>
      <c r="D7" s="9">
        <f>'2016'!F32</f>
        <v>39835.98280000001</v>
      </c>
      <c r="E7" s="5" t="s">
        <v>14</v>
      </c>
      <c r="F7" s="5"/>
    </row>
    <row r="8" spans="1:6" ht="15.75">
      <c r="A8" s="5" t="s">
        <v>60</v>
      </c>
      <c r="C8" s="8"/>
      <c r="D8" s="10">
        <f>C19</f>
        <v>-11574.94000000001</v>
      </c>
      <c r="E8" s="8" t="s">
        <v>16</v>
      </c>
      <c r="F8" s="8"/>
    </row>
    <row r="9" spans="2:6" ht="15.75">
      <c r="B9" s="8"/>
      <c r="C9" s="8"/>
      <c r="D9" s="8"/>
      <c r="E9" s="8"/>
      <c r="F9" s="11" t="s">
        <v>17</v>
      </c>
    </row>
    <row r="10" spans="1:6" s="7" customFormat="1" ht="28.5" customHeight="1">
      <c r="A10" s="2" t="s">
        <v>18</v>
      </c>
      <c r="B10" s="12" t="s">
        <v>19</v>
      </c>
      <c r="C10" s="13" t="s">
        <v>61</v>
      </c>
      <c r="D10" s="13" t="s">
        <v>0</v>
      </c>
      <c r="E10" s="13" t="s">
        <v>21</v>
      </c>
      <c r="F10" s="13" t="s">
        <v>62</v>
      </c>
    </row>
    <row r="11" spans="1:9" s="16" customFormat="1" ht="30" customHeight="1">
      <c r="A11" s="2">
        <v>1</v>
      </c>
      <c r="B11" s="14" t="s">
        <v>1</v>
      </c>
      <c r="C11" s="27">
        <v>-9050.830000000009</v>
      </c>
      <c r="D11" s="25">
        <f>30027.48-284.75</f>
        <v>29742.73</v>
      </c>
      <c r="E11" s="25">
        <v>26076.29</v>
      </c>
      <c r="F11" s="25">
        <f>C11-D11+E11</f>
        <v>-12717.270000000011</v>
      </c>
      <c r="G11" s="3" t="s">
        <v>36</v>
      </c>
      <c r="H11" s="3">
        <v>11.08</v>
      </c>
      <c r="I11" s="24">
        <f>H11*12*H23</f>
        <v>35545.526399999995</v>
      </c>
    </row>
    <row r="12" spans="1:9" s="16" customFormat="1" ht="15.75">
      <c r="A12" s="2">
        <v>2</v>
      </c>
      <c r="B12" s="14" t="s">
        <v>2</v>
      </c>
      <c r="C12" s="27">
        <v>-1005.9300000000003</v>
      </c>
      <c r="D12" s="25">
        <v>3336.48</v>
      </c>
      <c r="E12" s="25">
        <v>2929.32</v>
      </c>
      <c r="F12" s="25">
        <f>C12-D12+E12</f>
        <v>-1413.0899999999997</v>
      </c>
      <c r="G12" s="8" t="s">
        <v>37</v>
      </c>
      <c r="H12" s="3">
        <v>3.2</v>
      </c>
      <c r="I12" s="23">
        <f>H12*12*H23</f>
        <v>10265.856</v>
      </c>
    </row>
    <row r="13" spans="1:9" s="16" customFormat="1" ht="29.25" customHeight="1">
      <c r="A13" s="2">
        <v>3</v>
      </c>
      <c r="B13" s="14" t="s">
        <v>38</v>
      </c>
      <c r="C13" s="27">
        <v>-489.2399999999998</v>
      </c>
      <c r="D13" s="25">
        <v>1636.08</v>
      </c>
      <c r="E13" s="25">
        <v>1452.96</v>
      </c>
      <c r="F13" s="25">
        <f>C13-D13+E13</f>
        <v>-672.3599999999997</v>
      </c>
      <c r="G13" s="8" t="s">
        <v>65</v>
      </c>
      <c r="H13" s="3">
        <f>1.83+0.89</f>
        <v>2.72</v>
      </c>
      <c r="I13" s="23">
        <f>H13*12*H23</f>
        <v>8725.9776</v>
      </c>
    </row>
    <row r="14" spans="1:8" s="16" customFormat="1" ht="30" customHeight="1">
      <c r="A14" s="2">
        <v>4</v>
      </c>
      <c r="B14" s="14" t="s">
        <v>39</v>
      </c>
      <c r="C14" s="27">
        <v>-251.57000000000016</v>
      </c>
      <c r="D14" s="25">
        <v>1195.08</v>
      </c>
      <c r="E14" s="25">
        <v>952.04</v>
      </c>
      <c r="F14" s="25">
        <f>C14-D14+E14</f>
        <v>-494.6100000000001</v>
      </c>
      <c r="G14" s="15"/>
      <c r="H14" s="15"/>
    </row>
    <row r="15" spans="1:8" s="16" customFormat="1" ht="30" customHeight="1">
      <c r="A15" s="2">
        <v>5</v>
      </c>
      <c r="B15" s="14" t="s">
        <v>40</v>
      </c>
      <c r="C15" s="27">
        <v>-777.3700000000008</v>
      </c>
      <c r="D15" s="25">
        <f>443.43+284.75</f>
        <v>728.1800000000001</v>
      </c>
      <c r="E15" s="25">
        <v>643.43</v>
      </c>
      <c r="F15" s="25">
        <f>C15-D15+E15</f>
        <v>-862.1200000000009</v>
      </c>
      <c r="G15" s="15"/>
      <c r="H15" s="60" t="s">
        <v>66</v>
      </c>
    </row>
    <row r="16" spans="1:8" s="16" customFormat="1" ht="30" customHeight="1">
      <c r="A16" s="2">
        <v>6</v>
      </c>
      <c r="B16" s="14" t="s">
        <v>67</v>
      </c>
      <c r="C16" s="61">
        <v>0</v>
      </c>
      <c r="D16" s="26">
        <f>95.94+31.98</f>
        <v>127.92</v>
      </c>
      <c r="E16" s="26">
        <v>107.03</v>
      </c>
      <c r="F16" s="25">
        <f>C16-D16+E16</f>
        <v>-20.89</v>
      </c>
      <c r="G16" s="15"/>
      <c r="H16" s="60"/>
    </row>
    <row r="17" spans="1:8" s="16" customFormat="1" ht="30" customHeight="1">
      <c r="A17" s="2">
        <v>7</v>
      </c>
      <c r="B17" s="14" t="s">
        <v>68</v>
      </c>
      <c r="C17" s="61">
        <v>0</v>
      </c>
      <c r="D17" s="26">
        <v>68.8</v>
      </c>
      <c r="E17" s="26">
        <v>54.95</v>
      </c>
      <c r="F17" s="25">
        <f>C17-D17+E17</f>
        <v>-13.849999999999994</v>
      </c>
      <c r="G17" s="15"/>
      <c r="H17" s="60"/>
    </row>
    <row r="18" spans="1:8" s="16" customFormat="1" ht="30" customHeight="1">
      <c r="A18" s="2">
        <v>8</v>
      </c>
      <c r="B18" s="14" t="s">
        <v>69</v>
      </c>
      <c r="C18" s="61">
        <v>0</v>
      </c>
      <c r="D18" s="26">
        <f>4935.53+1334.4</f>
        <v>6269.93</v>
      </c>
      <c r="E18" s="26">
        <v>5195.07</v>
      </c>
      <c r="F18" s="25">
        <f>C18-D18+E18</f>
        <v>-1074.8600000000006</v>
      </c>
      <c r="G18" s="15"/>
      <c r="H18" s="60"/>
    </row>
    <row r="19" spans="1:6" ht="19.5" customHeight="1">
      <c r="A19" s="2"/>
      <c r="B19" s="14" t="s">
        <v>3</v>
      </c>
      <c r="C19" s="26">
        <f>SUM(C11:C18)</f>
        <v>-11574.94000000001</v>
      </c>
      <c r="D19" s="26">
        <f>SUM(D11:D18)</f>
        <v>43105.200000000004</v>
      </c>
      <c r="E19" s="26">
        <f>SUM(E11:E18)</f>
        <v>37411.09</v>
      </c>
      <c r="F19" s="26">
        <f>SUM(F11:F18)</f>
        <v>-17269.050000000014</v>
      </c>
    </row>
    <row r="20" ht="11.25" customHeight="1"/>
    <row r="21" spans="1:6" ht="15.75">
      <c r="A21" s="57" t="s">
        <v>22</v>
      </c>
      <c r="B21" s="57"/>
      <c r="C21" s="57"/>
      <c r="D21" s="57"/>
      <c r="E21" s="57"/>
      <c r="F21" s="57"/>
    </row>
    <row r="22" spans="1:8" ht="15.75">
      <c r="A22" s="43"/>
      <c r="B22" s="43"/>
      <c r="C22" s="43"/>
      <c r="D22" s="43"/>
      <c r="E22" s="43"/>
      <c r="F22" s="43"/>
      <c r="H22" s="3" t="s">
        <v>23</v>
      </c>
    </row>
    <row r="23" spans="1:8" ht="33" customHeight="1">
      <c r="A23" s="13" t="s">
        <v>35</v>
      </c>
      <c r="B23" s="58" t="s">
        <v>4</v>
      </c>
      <c r="C23" s="58"/>
      <c r="D23" s="58"/>
      <c r="E23" s="58"/>
      <c r="F23" s="17" t="s">
        <v>10</v>
      </c>
      <c r="G23" s="18"/>
      <c r="H23" s="3">
        <v>267.34</v>
      </c>
    </row>
    <row r="24" spans="1:10" ht="18" customHeight="1">
      <c r="A24" s="36">
        <v>1</v>
      </c>
      <c r="B24" s="59" t="s">
        <v>5</v>
      </c>
      <c r="C24" s="59"/>
      <c r="D24" s="59"/>
      <c r="E24" s="59"/>
      <c r="F24" s="37">
        <f>I12</f>
        <v>10265.856</v>
      </c>
      <c r="G24" s="8"/>
      <c r="H24" s="3" t="s">
        <v>24</v>
      </c>
      <c r="I24" s="3" t="s">
        <v>25</v>
      </c>
      <c r="J24" s="3" t="s">
        <v>26</v>
      </c>
    </row>
    <row r="25" spans="1:7" ht="18" customHeight="1">
      <c r="A25" s="38">
        <v>2</v>
      </c>
      <c r="B25" s="56" t="s">
        <v>39</v>
      </c>
      <c r="C25" s="56"/>
      <c r="D25" s="56"/>
      <c r="E25" s="56"/>
      <c r="F25" s="39">
        <f>D14</f>
        <v>1195.08</v>
      </c>
      <c r="G25" s="8"/>
    </row>
    <row r="26" spans="1:7" ht="29.25" customHeight="1">
      <c r="A26" s="38">
        <v>3</v>
      </c>
      <c r="B26" s="56" t="s">
        <v>55</v>
      </c>
      <c r="C26" s="56"/>
      <c r="D26" s="56"/>
      <c r="E26" s="56"/>
      <c r="F26" s="39">
        <f>I13</f>
        <v>8725.9776</v>
      </c>
      <c r="G26" s="8"/>
    </row>
    <row r="27" spans="1:7" ht="18" customHeight="1">
      <c r="A27" s="38">
        <v>4</v>
      </c>
      <c r="B27" s="56" t="s">
        <v>6</v>
      </c>
      <c r="C27" s="56"/>
      <c r="D27" s="56"/>
      <c r="E27" s="56"/>
      <c r="F27" s="39">
        <f>F28+F29+F30</f>
        <v>0</v>
      </c>
      <c r="G27" s="8"/>
    </row>
    <row r="28" spans="1:7" ht="16.5" customHeight="1">
      <c r="A28" s="38" t="s">
        <v>7</v>
      </c>
      <c r="B28" s="56" t="s">
        <v>27</v>
      </c>
      <c r="C28" s="56"/>
      <c r="D28" s="56"/>
      <c r="E28" s="56"/>
      <c r="F28" s="39">
        <v>0</v>
      </c>
      <c r="G28" s="8"/>
    </row>
    <row r="29" spans="1:7" ht="16.5" customHeight="1">
      <c r="A29" s="38" t="s">
        <v>7</v>
      </c>
      <c r="B29" s="56" t="s">
        <v>28</v>
      </c>
      <c r="C29" s="56"/>
      <c r="D29" s="56"/>
      <c r="E29" s="56"/>
      <c r="F29" s="39">
        <v>0</v>
      </c>
      <c r="G29" s="8"/>
    </row>
    <row r="30" spans="1:7" ht="16.5" customHeight="1">
      <c r="A30" s="38" t="s">
        <v>7</v>
      </c>
      <c r="B30" s="56" t="s">
        <v>57</v>
      </c>
      <c r="C30" s="56"/>
      <c r="D30" s="56"/>
      <c r="E30" s="56"/>
      <c r="F30" s="39">
        <f>F44</f>
        <v>0</v>
      </c>
      <c r="G30" s="8"/>
    </row>
    <row r="31" spans="1:7" ht="17.25" customHeight="1">
      <c r="A31" s="38">
        <v>5</v>
      </c>
      <c r="B31" s="48" t="s">
        <v>40</v>
      </c>
      <c r="C31" s="48"/>
      <c r="D31" s="48"/>
      <c r="E31" s="48"/>
      <c r="F31" s="39">
        <f>D15</f>
        <v>728.1800000000001</v>
      </c>
      <c r="G31" s="8"/>
    </row>
    <row r="32" spans="1:7" ht="17.25" customHeight="1">
      <c r="A32" s="38">
        <v>6</v>
      </c>
      <c r="B32" s="48" t="s">
        <v>41</v>
      </c>
      <c r="C32" s="48"/>
      <c r="D32" s="48"/>
      <c r="E32" s="48"/>
      <c r="F32" s="39">
        <f>D12+D13</f>
        <v>4972.5599999999995</v>
      </c>
      <c r="G32" s="8"/>
    </row>
    <row r="33" spans="1:7" ht="17.25" customHeight="1">
      <c r="A33" s="62">
        <v>7</v>
      </c>
      <c r="B33" s="48" t="s">
        <v>67</v>
      </c>
      <c r="C33" s="48"/>
      <c r="D33" s="48"/>
      <c r="E33" s="48"/>
      <c r="F33" s="1">
        <f>D16</f>
        <v>127.92</v>
      </c>
      <c r="G33" s="8"/>
    </row>
    <row r="34" spans="1:7" ht="17.25" customHeight="1">
      <c r="A34" s="62">
        <v>8</v>
      </c>
      <c r="B34" s="48" t="s">
        <v>68</v>
      </c>
      <c r="C34" s="48"/>
      <c r="D34" s="48"/>
      <c r="E34" s="48"/>
      <c r="F34" s="1">
        <f>D17</f>
        <v>68.8</v>
      </c>
      <c r="G34" s="8"/>
    </row>
    <row r="35" spans="1:7" ht="17.25" customHeight="1">
      <c r="A35" s="62">
        <v>9</v>
      </c>
      <c r="B35" s="48" t="s">
        <v>69</v>
      </c>
      <c r="C35" s="48"/>
      <c r="D35" s="48"/>
      <c r="E35" s="48"/>
      <c r="F35" s="1">
        <f>D18</f>
        <v>6269.93</v>
      </c>
      <c r="G35" s="8"/>
    </row>
    <row r="36" spans="1:7" s="19" customFormat="1" ht="21" customHeight="1">
      <c r="A36" s="40"/>
      <c r="B36" s="49" t="s">
        <v>8</v>
      </c>
      <c r="C36" s="49"/>
      <c r="D36" s="49"/>
      <c r="E36" s="49"/>
      <c r="F36" s="41">
        <f>F24+F25+F26+F27+F32+F31+F33+F34+F35</f>
        <v>32354.303599999996</v>
      </c>
      <c r="G36" s="5"/>
    </row>
    <row r="38" spans="1:6" ht="18" customHeight="1">
      <c r="A38" s="33" t="s">
        <v>63</v>
      </c>
      <c r="B38" s="33"/>
      <c r="C38" s="33"/>
      <c r="D38" s="33"/>
      <c r="E38" s="33"/>
      <c r="F38" s="1">
        <f>D7+D19-F36</f>
        <v>50586.87920000001</v>
      </c>
    </row>
    <row r="39" spans="1:6" ht="20.25" customHeight="1">
      <c r="A39" s="33" t="s">
        <v>64</v>
      </c>
      <c r="B39" s="33"/>
      <c r="C39" s="33"/>
      <c r="D39" s="33"/>
      <c r="E39" s="33"/>
      <c r="F39" s="1">
        <f>F19</f>
        <v>-17269.050000000014</v>
      </c>
    </row>
    <row r="40" spans="1:6" ht="15.75" outlineLevel="1">
      <c r="A40" s="34" t="s">
        <v>45</v>
      </c>
      <c r="B40" s="34"/>
      <c r="C40" s="34"/>
      <c r="D40" s="34"/>
      <c r="E40" s="34"/>
      <c r="F40" s="1">
        <f>F38+F39</f>
        <v>33317.82919999999</v>
      </c>
    </row>
    <row r="41" ht="11.25" customHeight="1"/>
    <row r="43" spans="1:6" ht="15.75">
      <c r="A43" s="20" t="s">
        <v>18</v>
      </c>
      <c r="B43" s="20" t="s">
        <v>9</v>
      </c>
      <c r="C43" s="50" t="s">
        <v>30</v>
      </c>
      <c r="D43" s="51"/>
      <c r="E43" s="52"/>
      <c r="F43" s="20" t="s">
        <v>31</v>
      </c>
    </row>
    <row r="44" spans="1:6" ht="15" customHeight="1">
      <c r="A44" s="28"/>
      <c r="B44" s="29"/>
      <c r="C44" s="53"/>
      <c r="D44" s="54"/>
      <c r="E44" s="55"/>
      <c r="F44" s="30"/>
    </row>
    <row r="45" spans="1:6" ht="15.75">
      <c r="A45" s="28"/>
      <c r="B45" s="42"/>
      <c r="C45" s="44"/>
      <c r="D45" s="45"/>
      <c r="E45" s="46"/>
      <c r="F45" s="32"/>
    </row>
    <row r="46" spans="1:6" s="31" customFormat="1" ht="15">
      <c r="A46" s="28"/>
      <c r="B46" s="29"/>
      <c r="C46" s="53"/>
      <c r="D46" s="54"/>
      <c r="E46" s="55"/>
      <c r="F46" s="30"/>
    </row>
    <row r="47" spans="1:6" s="31" customFormat="1" ht="15">
      <c r="A47" s="28"/>
      <c r="B47" s="29"/>
      <c r="C47" s="44"/>
      <c r="D47" s="45"/>
      <c r="E47" s="46"/>
      <c r="F47" s="32"/>
    </row>
    <row r="48" spans="1:6" s="19" customFormat="1" ht="15.75">
      <c r="A48" s="47" t="s">
        <v>32</v>
      </c>
      <c r="B48" s="47"/>
      <c r="C48" s="47"/>
      <c r="D48" s="47"/>
      <c r="E48" s="47"/>
      <c r="F48" s="21">
        <f>SUM(F44:F47)</f>
        <v>0</v>
      </c>
    </row>
  </sheetData>
  <sheetProtection/>
  <mergeCells count="23">
    <mergeCell ref="B35:E35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C47:E47"/>
    <mergeCell ref="A48:E48"/>
    <mergeCell ref="B32:E32"/>
    <mergeCell ref="B36:E36"/>
    <mergeCell ref="C43:E43"/>
    <mergeCell ref="C44:E44"/>
    <mergeCell ref="C45:E45"/>
    <mergeCell ref="C46:E46"/>
    <mergeCell ref="B33:E33"/>
    <mergeCell ref="B34:E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2">
      <selection activeCell="B23" sqref="B23:E23"/>
    </sheetView>
  </sheetViews>
  <sheetFormatPr defaultColWidth="9.140625" defaultRowHeight="12.75" outlineLevelRow="1"/>
  <cols>
    <col min="1" max="1" width="4.421875" style="7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7" t="s">
        <v>47</v>
      </c>
      <c r="B1" s="57"/>
      <c r="C1" s="57"/>
      <c r="D1" s="57"/>
      <c r="E1" s="57"/>
      <c r="F1" s="57"/>
      <c r="G1" s="35"/>
    </row>
    <row r="2" spans="1:8" ht="15.75">
      <c r="A2" s="57" t="s">
        <v>56</v>
      </c>
      <c r="B2" s="57"/>
      <c r="C2" s="57"/>
      <c r="D2" s="57"/>
      <c r="E2" s="57"/>
      <c r="F2" s="57"/>
      <c r="G2" s="5"/>
      <c r="H2" s="6"/>
    </row>
    <row r="3" ht="9" customHeight="1"/>
    <row r="4" spans="1:6" ht="15.75" hidden="1" outlineLevel="1">
      <c r="A4" s="8" t="s">
        <v>43</v>
      </c>
      <c r="C4" s="8"/>
      <c r="D4" s="8"/>
      <c r="E4" s="8"/>
      <c r="F4" s="8"/>
    </row>
    <row r="5" spans="1:6" ht="15.75" hidden="1" outlineLevel="1">
      <c r="A5" s="8" t="s">
        <v>11</v>
      </c>
      <c r="C5" s="8"/>
      <c r="D5" s="8">
        <v>208.7</v>
      </c>
      <c r="E5" s="8" t="s">
        <v>12</v>
      </c>
      <c r="F5" s="8"/>
    </row>
    <row r="6" ht="9" customHeight="1" collapsed="1">
      <c r="I6" s="24"/>
    </row>
    <row r="7" spans="1:6" ht="15.75">
      <c r="A7" s="5" t="s">
        <v>48</v>
      </c>
      <c r="C7" s="5"/>
      <c r="D7" s="9">
        <f>'2015'!F32</f>
        <v>29766.336400000004</v>
      </c>
      <c r="E7" s="5" t="s">
        <v>14</v>
      </c>
      <c r="F7" s="5"/>
    </row>
    <row r="8" spans="1:6" ht="15.75">
      <c r="A8" s="5" t="s">
        <v>49</v>
      </c>
      <c r="C8" s="8"/>
      <c r="D8" s="10">
        <f>C16</f>
        <v>-25909.790000000008</v>
      </c>
      <c r="E8" s="8" t="s">
        <v>16</v>
      </c>
      <c r="F8" s="8"/>
    </row>
    <row r="9" spans="2:6" ht="15.75">
      <c r="B9" s="8"/>
      <c r="C9" s="8"/>
      <c r="D9" s="8"/>
      <c r="E9" s="8"/>
      <c r="F9" s="11" t="s">
        <v>17</v>
      </c>
    </row>
    <row r="10" spans="1:6" s="7" customFormat="1" ht="28.5" customHeight="1">
      <c r="A10" s="2" t="s">
        <v>18</v>
      </c>
      <c r="B10" s="12" t="s">
        <v>19</v>
      </c>
      <c r="C10" s="13" t="s">
        <v>50</v>
      </c>
      <c r="D10" s="13" t="s">
        <v>0</v>
      </c>
      <c r="E10" s="13" t="s">
        <v>21</v>
      </c>
      <c r="F10" s="13" t="s">
        <v>51</v>
      </c>
    </row>
    <row r="11" spans="1:9" s="16" customFormat="1" ht="30" customHeight="1">
      <c r="A11" s="2">
        <v>1</v>
      </c>
      <c r="B11" s="14" t="s">
        <v>1</v>
      </c>
      <c r="C11" s="27">
        <v>-20840.280000000006</v>
      </c>
      <c r="D11" s="25">
        <v>30027.48</v>
      </c>
      <c r="E11" s="25">
        <v>41816.93</v>
      </c>
      <c r="F11" s="25">
        <f>C11-D11+E11</f>
        <v>-9050.830000000009</v>
      </c>
      <c r="G11" s="3" t="s">
        <v>36</v>
      </c>
      <c r="H11" s="3">
        <v>11.08</v>
      </c>
      <c r="I11" s="24">
        <f>H11*12*H20</f>
        <v>35545.526399999995</v>
      </c>
    </row>
    <row r="12" spans="1:9" s="16" customFormat="1" ht="15.75">
      <c r="A12" s="2">
        <v>2</v>
      </c>
      <c r="B12" s="14" t="s">
        <v>2</v>
      </c>
      <c r="C12" s="27">
        <v>-2315.9500000000003</v>
      </c>
      <c r="D12" s="25">
        <v>3336.48</v>
      </c>
      <c r="E12" s="25">
        <v>4646.5</v>
      </c>
      <c r="F12" s="25">
        <f>C12-D12+E12</f>
        <v>-1005.9300000000003</v>
      </c>
      <c r="G12" s="8" t="s">
        <v>37</v>
      </c>
      <c r="H12" s="3">
        <v>3.2</v>
      </c>
      <c r="I12" s="23">
        <f>H12*12*H20</f>
        <v>10265.856</v>
      </c>
    </row>
    <row r="13" spans="1:9" s="16" customFormat="1" ht="29.25" customHeight="1">
      <c r="A13" s="2">
        <v>3</v>
      </c>
      <c r="B13" s="14" t="s">
        <v>38</v>
      </c>
      <c r="C13" s="27">
        <v>-1081.52</v>
      </c>
      <c r="D13" s="25">
        <v>1636.08</v>
      </c>
      <c r="E13" s="25">
        <v>2228.36</v>
      </c>
      <c r="F13" s="25">
        <f>C13-D13+E13</f>
        <v>-489.2399999999998</v>
      </c>
      <c r="G13" s="8" t="s">
        <v>42</v>
      </c>
      <c r="H13" s="3">
        <v>2.72</v>
      </c>
      <c r="I13" s="23">
        <f>H13*12*H20</f>
        <v>8725.9776</v>
      </c>
    </row>
    <row r="14" spans="1:8" s="16" customFormat="1" ht="30" customHeight="1">
      <c r="A14" s="2">
        <v>4</v>
      </c>
      <c r="B14" s="14" t="s">
        <v>39</v>
      </c>
      <c r="C14" s="27">
        <v>-579.0200000000001</v>
      </c>
      <c r="D14" s="25">
        <v>834.12</v>
      </c>
      <c r="E14" s="25">
        <v>1161.57</v>
      </c>
      <c r="F14" s="25">
        <f>C14-D14+E14</f>
        <v>-251.57000000000016</v>
      </c>
      <c r="G14" s="15"/>
      <c r="H14" s="15"/>
    </row>
    <row r="15" spans="1:8" s="16" customFormat="1" ht="30" customHeight="1">
      <c r="A15" s="2">
        <v>5</v>
      </c>
      <c r="B15" s="14" t="s">
        <v>40</v>
      </c>
      <c r="C15" s="27">
        <v>-1093.02</v>
      </c>
      <c r="D15" s="25">
        <v>6232.1</v>
      </c>
      <c r="E15" s="25">
        <v>6547.75</v>
      </c>
      <c r="F15" s="25">
        <f>C15-D15+E15</f>
        <v>-777.3700000000008</v>
      </c>
      <c r="G15" s="15"/>
      <c r="H15" s="15"/>
    </row>
    <row r="16" spans="1:6" ht="19.5" customHeight="1">
      <c r="A16" s="2"/>
      <c r="B16" s="14" t="s">
        <v>3</v>
      </c>
      <c r="C16" s="26">
        <f>SUM(C11:C15)</f>
        <v>-25909.790000000008</v>
      </c>
      <c r="D16" s="26">
        <f>SUM(D11:D15)</f>
        <v>42066.26</v>
      </c>
      <c r="E16" s="26">
        <f>SUM(E11:E15)</f>
        <v>56401.11</v>
      </c>
      <c r="F16" s="26">
        <f>SUM(F11:F15)</f>
        <v>-11574.94000000001</v>
      </c>
    </row>
    <row r="17" ht="11.25" customHeight="1"/>
    <row r="18" spans="1:6" ht="15.75">
      <c r="A18" s="57" t="s">
        <v>22</v>
      </c>
      <c r="B18" s="57"/>
      <c r="C18" s="57"/>
      <c r="D18" s="57"/>
      <c r="E18" s="57"/>
      <c r="F18" s="57"/>
    </row>
    <row r="19" spans="1:8" ht="15.75">
      <c r="A19" s="35"/>
      <c r="B19" s="35"/>
      <c r="C19" s="35"/>
      <c r="D19" s="35"/>
      <c r="E19" s="35"/>
      <c r="F19" s="35"/>
      <c r="H19" s="3" t="s">
        <v>23</v>
      </c>
    </row>
    <row r="20" spans="1:8" ht="33" customHeight="1">
      <c r="A20" s="13" t="s">
        <v>35</v>
      </c>
      <c r="B20" s="58" t="s">
        <v>4</v>
      </c>
      <c r="C20" s="58"/>
      <c r="D20" s="58"/>
      <c r="E20" s="58"/>
      <c r="F20" s="17" t="s">
        <v>10</v>
      </c>
      <c r="G20" s="18"/>
      <c r="H20" s="3">
        <v>267.34</v>
      </c>
    </row>
    <row r="21" spans="1:10" ht="18" customHeight="1">
      <c r="A21" s="36">
        <v>1</v>
      </c>
      <c r="B21" s="59" t="s">
        <v>5</v>
      </c>
      <c r="C21" s="59"/>
      <c r="D21" s="59"/>
      <c r="E21" s="59"/>
      <c r="F21" s="37">
        <f>I12</f>
        <v>10265.856</v>
      </c>
      <c r="G21" s="8"/>
      <c r="H21" s="3" t="s">
        <v>24</v>
      </c>
      <c r="I21" s="3" t="s">
        <v>25</v>
      </c>
      <c r="J21" s="3" t="s">
        <v>26</v>
      </c>
    </row>
    <row r="22" spans="1:7" ht="18" customHeight="1">
      <c r="A22" s="38">
        <v>2</v>
      </c>
      <c r="B22" s="56" t="s">
        <v>39</v>
      </c>
      <c r="C22" s="56"/>
      <c r="D22" s="56"/>
      <c r="E22" s="56"/>
      <c r="F22" s="39">
        <f>D14</f>
        <v>834.12</v>
      </c>
      <c r="G22" s="8"/>
    </row>
    <row r="23" spans="1:7" ht="31.5" customHeight="1">
      <c r="A23" s="38">
        <v>3</v>
      </c>
      <c r="B23" s="56" t="s">
        <v>55</v>
      </c>
      <c r="C23" s="56"/>
      <c r="D23" s="56"/>
      <c r="E23" s="56"/>
      <c r="F23" s="39">
        <f>I13</f>
        <v>8725.9776</v>
      </c>
      <c r="G23" s="8"/>
    </row>
    <row r="24" spans="1:7" ht="18" customHeight="1">
      <c r="A24" s="38">
        <v>4</v>
      </c>
      <c r="B24" s="56" t="s">
        <v>6</v>
      </c>
      <c r="C24" s="56"/>
      <c r="D24" s="56"/>
      <c r="E24" s="56"/>
      <c r="F24" s="39">
        <f>F25+F26+F27</f>
        <v>966</v>
      </c>
      <c r="G24" s="8"/>
    </row>
    <row r="25" spans="1:7" ht="16.5" customHeight="1">
      <c r="A25" s="38" t="s">
        <v>7</v>
      </c>
      <c r="B25" s="56" t="s">
        <v>27</v>
      </c>
      <c r="C25" s="56"/>
      <c r="D25" s="56"/>
      <c r="E25" s="56"/>
      <c r="F25" s="39">
        <v>0</v>
      </c>
      <c r="G25" s="8"/>
    </row>
    <row r="26" spans="1:7" ht="16.5" customHeight="1">
      <c r="A26" s="38" t="s">
        <v>7</v>
      </c>
      <c r="B26" s="56" t="s">
        <v>28</v>
      </c>
      <c r="C26" s="56"/>
      <c r="D26" s="56"/>
      <c r="E26" s="56"/>
      <c r="F26" s="39">
        <v>0</v>
      </c>
      <c r="G26" s="8"/>
    </row>
    <row r="27" spans="1:7" ht="16.5" customHeight="1">
      <c r="A27" s="38" t="s">
        <v>7</v>
      </c>
      <c r="B27" s="56" t="s">
        <v>57</v>
      </c>
      <c r="C27" s="56"/>
      <c r="D27" s="56"/>
      <c r="E27" s="56"/>
      <c r="F27" s="39">
        <f>F38</f>
        <v>966</v>
      </c>
      <c r="G27" s="8"/>
    </row>
    <row r="28" spans="1:7" ht="17.25" customHeight="1">
      <c r="A28" s="38">
        <v>5</v>
      </c>
      <c r="B28" s="48" t="s">
        <v>40</v>
      </c>
      <c r="C28" s="48"/>
      <c r="D28" s="48"/>
      <c r="E28" s="48"/>
      <c r="F28" s="39">
        <f>D15</f>
        <v>6232.1</v>
      </c>
      <c r="G28" s="8"/>
    </row>
    <row r="29" spans="1:7" ht="17.25" customHeight="1">
      <c r="A29" s="38">
        <v>6</v>
      </c>
      <c r="B29" s="48" t="s">
        <v>41</v>
      </c>
      <c r="C29" s="48"/>
      <c r="D29" s="48"/>
      <c r="E29" s="48"/>
      <c r="F29" s="39">
        <f>D12+D13</f>
        <v>4972.5599999999995</v>
      </c>
      <c r="G29" s="8"/>
    </row>
    <row r="30" spans="1:7" s="19" customFormat="1" ht="21" customHeight="1">
      <c r="A30" s="40"/>
      <c r="B30" s="49" t="s">
        <v>8</v>
      </c>
      <c r="C30" s="49"/>
      <c r="D30" s="49"/>
      <c r="E30" s="49"/>
      <c r="F30" s="41">
        <f>F21+F22+F23+F24+F29+F28</f>
        <v>31996.613599999997</v>
      </c>
      <c r="G30" s="5"/>
    </row>
    <row r="32" spans="1:6" ht="18" customHeight="1">
      <c r="A32" s="33" t="s">
        <v>52</v>
      </c>
      <c r="B32" s="33"/>
      <c r="C32" s="33"/>
      <c r="D32" s="33"/>
      <c r="E32" s="33"/>
      <c r="F32" s="1">
        <f>D7+D16-F30</f>
        <v>39835.98280000001</v>
      </c>
    </row>
    <row r="33" spans="1:6" ht="20.25" customHeight="1">
      <c r="A33" s="33" t="s">
        <v>53</v>
      </c>
      <c r="B33" s="33"/>
      <c r="C33" s="33"/>
      <c r="D33" s="33"/>
      <c r="E33" s="33"/>
      <c r="F33" s="1">
        <f>F16</f>
        <v>-11574.94000000001</v>
      </c>
    </row>
    <row r="34" spans="1:6" ht="15.75" outlineLevel="1">
      <c r="A34" s="34" t="s">
        <v>45</v>
      </c>
      <c r="B34" s="34"/>
      <c r="C34" s="34"/>
      <c r="D34" s="34"/>
      <c r="E34" s="34"/>
      <c r="F34" s="1">
        <f>F32+F33</f>
        <v>28261.042800000003</v>
      </c>
    </row>
    <row r="35" ht="11.25" customHeight="1"/>
    <row r="37" spans="1:6" ht="15.75">
      <c r="A37" s="20" t="s">
        <v>18</v>
      </c>
      <c r="B37" s="20" t="s">
        <v>9</v>
      </c>
      <c r="C37" s="50" t="s">
        <v>30</v>
      </c>
      <c r="D37" s="51"/>
      <c r="E37" s="52"/>
      <c r="F37" s="20" t="s">
        <v>31</v>
      </c>
    </row>
    <row r="38" spans="1:6" ht="30" customHeight="1">
      <c r="A38" s="28"/>
      <c r="B38" s="29">
        <v>42706</v>
      </c>
      <c r="C38" s="53" t="s">
        <v>57</v>
      </c>
      <c r="D38" s="54"/>
      <c r="E38" s="55"/>
      <c r="F38" s="30">
        <v>966</v>
      </c>
    </row>
    <row r="39" spans="1:6" ht="15.75">
      <c r="A39" s="28"/>
      <c r="B39" s="42"/>
      <c r="C39" s="44"/>
      <c r="D39" s="45"/>
      <c r="E39" s="46"/>
      <c r="F39" s="32"/>
    </row>
    <row r="40" spans="1:6" s="31" customFormat="1" ht="15">
      <c r="A40" s="28"/>
      <c r="B40" s="29"/>
      <c r="C40" s="53"/>
      <c r="D40" s="54"/>
      <c r="E40" s="55"/>
      <c r="F40" s="30"/>
    </row>
    <row r="41" spans="1:6" s="31" customFormat="1" ht="15">
      <c r="A41" s="28"/>
      <c r="B41" s="29"/>
      <c r="C41" s="44"/>
      <c r="D41" s="45"/>
      <c r="E41" s="46"/>
      <c r="F41" s="32"/>
    </row>
    <row r="42" spans="1:6" s="19" customFormat="1" ht="15.75">
      <c r="A42" s="47" t="s">
        <v>32</v>
      </c>
      <c r="B42" s="47"/>
      <c r="C42" s="47"/>
      <c r="D42" s="47"/>
      <c r="E42" s="47"/>
      <c r="F42" s="21">
        <f>SUM(F38:F41)</f>
        <v>966</v>
      </c>
    </row>
  </sheetData>
  <sheetProtection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A42:E42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SheetLayoutView="100" zoomScalePageLayoutView="0" workbookViewId="0" topLeftCell="A12">
      <selection activeCell="B23" sqref="B23:E23"/>
    </sheetView>
  </sheetViews>
  <sheetFormatPr defaultColWidth="9.140625" defaultRowHeight="12.75" outlineLevelRow="1"/>
  <cols>
    <col min="1" max="1" width="4.421875" style="7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7" t="s">
        <v>33</v>
      </c>
      <c r="B1" s="57"/>
      <c r="C1" s="57"/>
      <c r="D1" s="57"/>
      <c r="E1" s="57"/>
      <c r="F1" s="57"/>
      <c r="G1" s="4"/>
    </row>
    <row r="2" spans="1:8" ht="15.75">
      <c r="A2" s="57" t="s">
        <v>54</v>
      </c>
      <c r="B2" s="57"/>
      <c r="C2" s="57"/>
      <c r="D2" s="57"/>
      <c r="E2" s="57"/>
      <c r="F2" s="57"/>
      <c r="G2" s="5"/>
      <c r="H2" s="6"/>
    </row>
    <row r="3" ht="9" customHeight="1"/>
    <row r="4" spans="1:6" ht="15.75" hidden="1" outlineLevel="1">
      <c r="A4" s="8" t="s">
        <v>43</v>
      </c>
      <c r="C4" s="8"/>
      <c r="D4" s="8"/>
      <c r="E4" s="8"/>
      <c r="F4" s="8"/>
    </row>
    <row r="5" spans="1:6" ht="15.75" hidden="1" outlineLevel="1">
      <c r="A5" s="8" t="s">
        <v>11</v>
      </c>
      <c r="C5" s="8"/>
      <c r="D5" s="8">
        <v>208.7</v>
      </c>
      <c r="E5" s="8" t="s">
        <v>12</v>
      </c>
      <c r="F5" s="8"/>
    </row>
    <row r="6" ht="9" customHeight="1" collapsed="1">
      <c r="I6" s="24"/>
    </row>
    <row r="7" spans="1:6" ht="15.75">
      <c r="A7" s="5" t="s">
        <v>13</v>
      </c>
      <c r="C7" s="5"/>
      <c r="D7" s="9">
        <v>18730.69</v>
      </c>
      <c r="E7" s="5" t="s">
        <v>14</v>
      </c>
      <c r="F7" s="5"/>
    </row>
    <row r="8" spans="1:6" ht="15.75">
      <c r="A8" s="5" t="s">
        <v>15</v>
      </c>
      <c r="C8" s="8"/>
      <c r="D8" s="10">
        <f>C16</f>
        <v>-21273.860000000004</v>
      </c>
      <c r="E8" s="8" t="s">
        <v>16</v>
      </c>
      <c r="F8" s="8"/>
    </row>
    <row r="9" spans="2:6" ht="15.75">
      <c r="B9" s="8"/>
      <c r="C9" s="8"/>
      <c r="D9" s="8"/>
      <c r="E9" s="8"/>
      <c r="F9" s="11" t="s">
        <v>17</v>
      </c>
    </row>
    <row r="10" spans="1:6" s="7" customFormat="1" ht="28.5" customHeight="1">
      <c r="A10" s="2" t="s">
        <v>18</v>
      </c>
      <c r="B10" s="12" t="s">
        <v>19</v>
      </c>
      <c r="C10" s="13" t="s">
        <v>20</v>
      </c>
      <c r="D10" s="13" t="s">
        <v>0</v>
      </c>
      <c r="E10" s="13" t="s">
        <v>21</v>
      </c>
      <c r="F10" s="13" t="s">
        <v>34</v>
      </c>
    </row>
    <row r="11" spans="1:9" s="16" customFormat="1" ht="30" customHeight="1">
      <c r="A11" s="2">
        <v>1</v>
      </c>
      <c r="B11" s="14" t="s">
        <v>1</v>
      </c>
      <c r="C11" s="27">
        <v>-17727.9</v>
      </c>
      <c r="D11" s="25">
        <v>30027.48</v>
      </c>
      <c r="E11" s="25">
        <v>26915.1</v>
      </c>
      <c r="F11" s="25">
        <f>C11-D11+E11</f>
        <v>-20840.280000000006</v>
      </c>
      <c r="G11" s="3" t="s">
        <v>36</v>
      </c>
      <c r="H11" s="3">
        <v>11.08</v>
      </c>
      <c r="I11" s="24">
        <f>H11*12*H20</f>
        <v>35545.526399999995</v>
      </c>
    </row>
    <row r="12" spans="1:9" s="16" customFormat="1" ht="15.75">
      <c r="A12" s="2">
        <v>2</v>
      </c>
      <c r="B12" s="14" t="s">
        <v>2</v>
      </c>
      <c r="C12" s="27">
        <v>-1970.15</v>
      </c>
      <c r="D12" s="25">
        <v>3336.48</v>
      </c>
      <c r="E12" s="25">
        <v>2990.68</v>
      </c>
      <c r="F12" s="25">
        <f>C12-D12+E12</f>
        <v>-2315.9500000000003</v>
      </c>
      <c r="G12" s="8" t="s">
        <v>37</v>
      </c>
      <c r="H12" s="3">
        <v>3.2</v>
      </c>
      <c r="I12" s="23">
        <f>H12*12*H20</f>
        <v>10265.856</v>
      </c>
    </row>
    <row r="13" spans="1:9" s="16" customFormat="1" ht="29.25" customHeight="1">
      <c r="A13" s="2">
        <v>3</v>
      </c>
      <c r="B13" s="14" t="s">
        <v>38</v>
      </c>
      <c r="C13" s="27">
        <v>-881.88</v>
      </c>
      <c r="D13" s="25">
        <v>1636.08</v>
      </c>
      <c r="E13" s="25">
        <v>1436.44</v>
      </c>
      <c r="F13" s="25">
        <f>C13-D13+E13</f>
        <v>-1081.52</v>
      </c>
      <c r="G13" s="8" t="s">
        <v>42</v>
      </c>
      <c r="H13" s="3">
        <v>2.72</v>
      </c>
      <c r="I13" s="23">
        <f>H13*12*H20</f>
        <v>8725.9776</v>
      </c>
    </row>
    <row r="14" spans="1:8" s="16" customFormat="1" ht="30" customHeight="1">
      <c r="A14" s="2">
        <v>4</v>
      </c>
      <c r="B14" s="14" t="s">
        <v>39</v>
      </c>
      <c r="C14" s="27">
        <v>-492.54</v>
      </c>
      <c r="D14" s="25">
        <v>834.12</v>
      </c>
      <c r="E14" s="25">
        <v>747.64</v>
      </c>
      <c r="F14" s="25">
        <f>C14-D14+E14</f>
        <v>-579.0200000000001</v>
      </c>
      <c r="G14" s="15"/>
      <c r="H14" s="15"/>
    </row>
    <row r="15" spans="1:8" s="16" customFormat="1" ht="30" customHeight="1">
      <c r="A15" s="2">
        <v>5</v>
      </c>
      <c r="B15" s="14" t="s">
        <v>40</v>
      </c>
      <c r="C15" s="27">
        <v>-201.39</v>
      </c>
      <c r="D15" s="25">
        <v>3573.48</v>
      </c>
      <c r="E15" s="25">
        <v>2681.85</v>
      </c>
      <c r="F15" s="25">
        <f>C15-D15+E15</f>
        <v>-1093.02</v>
      </c>
      <c r="G15" s="15"/>
      <c r="H15" s="15"/>
    </row>
    <row r="16" spans="1:6" ht="19.5" customHeight="1">
      <c r="A16" s="2"/>
      <c r="B16" s="14" t="s">
        <v>3</v>
      </c>
      <c r="C16" s="26">
        <f>SUM(C11:C15)</f>
        <v>-21273.860000000004</v>
      </c>
      <c r="D16" s="26">
        <f>SUM(D11:D15)</f>
        <v>39407.64000000001</v>
      </c>
      <c r="E16" s="26">
        <f>SUM(E11:E15)</f>
        <v>34771.71</v>
      </c>
      <c r="F16" s="26">
        <f>SUM(F11:F15)</f>
        <v>-25909.790000000008</v>
      </c>
    </row>
    <row r="17" ht="11.25" customHeight="1"/>
    <row r="18" spans="1:6" ht="15.75">
      <c r="A18" s="57" t="s">
        <v>22</v>
      </c>
      <c r="B18" s="57"/>
      <c r="C18" s="57"/>
      <c r="D18" s="57"/>
      <c r="E18" s="57"/>
      <c r="F18" s="57"/>
    </row>
    <row r="19" spans="1:8" ht="15.75">
      <c r="A19" s="22"/>
      <c r="B19" s="4"/>
      <c r="C19" s="4"/>
      <c r="D19" s="4"/>
      <c r="E19" s="4"/>
      <c r="F19" s="4"/>
      <c r="H19" s="3" t="s">
        <v>23</v>
      </c>
    </row>
    <row r="20" spans="1:8" ht="33" customHeight="1">
      <c r="A20" s="13" t="s">
        <v>35</v>
      </c>
      <c r="B20" s="58" t="s">
        <v>4</v>
      </c>
      <c r="C20" s="58"/>
      <c r="D20" s="58"/>
      <c r="E20" s="58"/>
      <c r="F20" s="17" t="s">
        <v>10</v>
      </c>
      <c r="G20" s="18"/>
      <c r="H20" s="3">
        <v>267.34</v>
      </c>
    </row>
    <row r="21" spans="1:10" ht="18" customHeight="1">
      <c r="A21" s="36">
        <v>1</v>
      </c>
      <c r="B21" s="59" t="s">
        <v>5</v>
      </c>
      <c r="C21" s="59"/>
      <c r="D21" s="59"/>
      <c r="E21" s="59"/>
      <c r="F21" s="37">
        <f>I12</f>
        <v>10265.856</v>
      </c>
      <c r="G21" s="8"/>
      <c r="H21" s="3" t="s">
        <v>24</v>
      </c>
      <c r="I21" s="3" t="s">
        <v>25</v>
      </c>
      <c r="J21" s="3" t="s">
        <v>26</v>
      </c>
    </row>
    <row r="22" spans="1:7" ht="18" customHeight="1">
      <c r="A22" s="38">
        <v>2</v>
      </c>
      <c r="B22" s="56" t="s">
        <v>39</v>
      </c>
      <c r="C22" s="56"/>
      <c r="D22" s="56"/>
      <c r="E22" s="56"/>
      <c r="F22" s="39">
        <f>D14</f>
        <v>834.12</v>
      </c>
      <c r="G22" s="8"/>
    </row>
    <row r="23" spans="1:7" ht="28.5" customHeight="1">
      <c r="A23" s="38">
        <v>3</v>
      </c>
      <c r="B23" s="56" t="s">
        <v>55</v>
      </c>
      <c r="C23" s="56"/>
      <c r="D23" s="56"/>
      <c r="E23" s="56"/>
      <c r="F23" s="39">
        <f>I13</f>
        <v>8725.9776</v>
      </c>
      <c r="G23" s="8"/>
    </row>
    <row r="24" spans="1:7" ht="18" customHeight="1">
      <c r="A24" s="38">
        <v>4</v>
      </c>
      <c r="B24" s="56" t="s">
        <v>6</v>
      </c>
      <c r="C24" s="56"/>
      <c r="D24" s="56"/>
      <c r="E24" s="56"/>
      <c r="F24" s="39">
        <f>F25+F26+F27</f>
        <v>0</v>
      </c>
      <c r="G24" s="8"/>
    </row>
    <row r="25" spans="1:7" ht="16.5" customHeight="1">
      <c r="A25" s="38" t="s">
        <v>7</v>
      </c>
      <c r="B25" s="56" t="s">
        <v>27</v>
      </c>
      <c r="C25" s="56"/>
      <c r="D25" s="56"/>
      <c r="E25" s="56"/>
      <c r="F25" s="39">
        <v>0</v>
      </c>
      <c r="G25" s="8"/>
    </row>
    <row r="26" spans="1:7" ht="16.5" customHeight="1">
      <c r="A26" s="38" t="s">
        <v>7</v>
      </c>
      <c r="B26" s="56" t="s">
        <v>28</v>
      </c>
      <c r="C26" s="56"/>
      <c r="D26" s="56"/>
      <c r="E26" s="56"/>
      <c r="F26" s="39">
        <v>0</v>
      </c>
      <c r="G26" s="8"/>
    </row>
    <row r="27" spans="1:7" ht="16.5" customHeight="1">
      <c r="A27" s="38" t="s">
        <v>7</v>
      </c>
      <c r="B27" s="56" t="s">
        <v>29</v>
      </c>
      <c r="C27" s="56"/>
      <c r="D27" s="56"/>
      <c r="E27" s="56"/>
      <c r="F27" s="39">
        <f>F42</f>
        <v>0</v>
      </c>
      <c r="G27" s="8"/>
    </row>
    <row r="28" spans="1:7" ht="17.25" customHeight="1">
      <c r="A28" s="38">
        <v>5</v>
      </c>
      <c r="B28" s="48" t="s">
        <v>40</v>
      </c>
      <c r="C28" s="48"/>
      <c r="D28" s="48"/>
      <c r="E28" s="48"/>
      <c r="F28" s="39">
        <f>D15</f>
        <v>3573.48</v>
      </c>
      <c r="G28" s="8"/>
    </row>
    <row r="29" spans="1:7" ht="17.25" customHeight="1">
      <c r="A29" s="38">
        <v>6</v>
      </c>
      <c r="B29" s="48" t="s">
        <v>41</v>
      </c>
      <c r="C29" s="48"/>
      <c r="D29" s="48"/>
      <c r="E29" s="48"/>
      <c r="F29" s="39">
        <f>D12+D13</f>
        <v>4972.5599999999995</v>
      </c>
      <c r="G29" s="8"/>
    </row>
    <row r="30" spans="1:7" s="19" customFormat="1" ht="21" customHeight="1">
      <c r="A30" s="40"/>
      <c r="B30" s="49" t="s">
        <v>8</v>
      </c>
      <c r="C30" s="49"/>
      <c r="D30" s="49"/>
      <c r="E30" s="49"/>
      <c r="F30" s="41">
        <f>F21+F22+F23+F24+F29+F28</f>
        <v>28371.993599999998</v>
      </c>
      <c r="G30" s="5"/>
    </row>
    <row r="32" spans="1:6" ht="18" customHeight="1">
      <c r="A32" s="33" t="s">
        <v>46</v>
      </c>
      <c r="B32" s="33"/>
      <c r="C32" s="33"/>
      <c r="D32" s="33"/>
      <c r="E32" s="33"/>
      <c r="F32" s="1">
        <f>D7+D16-F30</f>
        <v>29766.336400000004</v>
      </c>
    </row>
    <row r="33" spans="1:6" ht="20.25" customHeight="1">
      <c r="A33" s="33" t="s">
        <v>44</v>
      </c>
      <c r="B33" s="33"/>
      <c r="C33" s="33"/>
      <c r="D33" s="33"/>
      <c r="E33" s="33"/>
      <c r="F33" s="1">
        <f>F16</f>
        <v>-25909.790000000008</v>
      </c>
    </row>
    <row r="34" spans="1:6" ht="15.75" outlineLevel="1">
      <c r="A34" s="34" t="s">
        <v>45</v>
      </c>
      <c r="B34" s="34"/>
      <c r="C34" s="34"/>
      <c r="D34" s="34"/>
      <c r="E34" s="34"/>
      <c r="F34" s="1">
        <f>F32+F33</f>
        <v>3856.5463999999956</v>
      </c>
    </row>
    <row r="35" ht="11.25" customHeight="1"/>
    <row r="37" spans="1:6" ht="15.75">
      <c r="A37" s="20" t="s">
        <v>18</v>
      </c>
      <c r="B37" s="20" t="s">
        <v>9</v>
      </c>
      <c r="C37" s="50" t="s">
        <v>30</v>
      </c>
      <c r="D37" s="51"/>
      <c r="E37" s="52"/>
      <c r="F37" s="20" t="s">
        <v>31</v>
      </c>
    </row>
    <row r="38" spans="1:6" ht="15.75">
      <c r="A38" s="28"/>
      <c r="B38" s="29"/>
      <c r="C38" s="53"/>
      <c r="D38" s="54"/>
      <c r="E38" s="55"/>
      <c r="F38" s="30"/>
    </row>
    <row r="39" spans="1:6" ht="15.75">
      <c r="A39" s="28"/>
      <c r="B39" s="42"/>
      <c r="C39" s="44"/>
      <c r="D39" s="45"/>
      <c r="E39" s="46"/>
      <c r="F39" s="32"/>
    </row>
    <row r="40" spans="1:6" s="31" customFormat="1" ht="15">
      <c r="A40" s="28"/>
      <c r="B40" s="29"/>
      <c r="C40" s="53"/>
      <c r="D40" s="54"/>
      <c r="E40" s="55"/>
      <c r="F40" s="30"/>
    </row>
    <row r="41" spans="1:6" s="31" customFormat="1" ht="15">
      <c r="A41" s="28"/>
      <c r="B41" s="29"/>
      <c r="C41" s="44"/>
      <c r="D41" s="45"/>
      <c r="E41" s="46"/>
      <c r="F41" s="32"/>
    </row>
    <row r="42" spans="1:6" s="19" customFormat="1" ht="15.75">
      <c r="A42" s="47" t="s">
        <v>32</v>
      </c>
      <c r="B42" s="47"/>
      <c r="C42" s="47"/>
      <c r="D42" s="47"/>
      <c r="E42" s="47"/>
      <c r="F42" s="21">
        <f>SUM(F38:F41)</f>
        <v>0</v>
      </c>
    </row>
  </sheetData>
  <sheetProtection selectLockedCells="1" selectUnlockedCells="1"/>
  <mergeCells count="20">
    <mergeCell ref="A1:F1"/>
    <mergeCell ref="A2:F2"/>
    <mergeCell ref="A18:F18"/>
    <mergeCell ref="B20:E20"/>
    <mergeCell ref="B21:E21"/>
    <mergeCell ref="B22:E22"/>
    <mergeCell ref="B30:E30"/>
    <mergeCell ref="B23:E23"/>
    <mergeCell ref="B24:E24"/>
    <mergeCell ref="B25:E25"/>
    <mergeCell ref="B26:E26"/>
    <mergeCell ref="B27:E27"/>
    <mergeCell ref="B29:E29"/>
    <mergeCell ref="B28:E28"/>
    <mergeCell ref="A42:E42"/>
    <mergeCell ref="C38:E38"/>
    <mergeCell ref="C40:E40"/>
    <mergeCell ref="C37:E37"/>
    <mergeCell ref="C39:E39"/>
    <mergeCell ref="C41:E4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2017-09-06T10:47:29Z</cp:lastPrinted>
  <dcterms:created xsi:type="dcterms:W3CDTF">2015-10-12T10:40:12Z</dcterms:created>
  <dcterms:modified xsi:type="dcterms:W3CDTF">2018-03-15T08:14:27Z</dcterms:modified>
  <cp:category/>
  <cp:version/>
  <cp:contentType/>
  <cp:contentStatus/>
</cp:coreProperties>
</file>