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<sst xmlns="http://schemas.openxmlformats.org/spreadsheetml/2006/main" count="279" uniqueCount="101">
  <si>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</si>
  <si>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</si>
  <si>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</si>
  <si>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</si>
  <si>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</si>
  <si>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</si>
  <si>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</si>
  <si>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</si>
  <si>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</si>
  <si>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</si>
  <si>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</si>
  <si>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</si>
  <si>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</si>
  <si>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</si>
  <si>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</si>
  <si>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</si>
  <si>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</si>
  <si>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</si>
  <si>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</si>
  <si>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</si>
  <si>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</si>
  <si>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</si>
  <si>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</si>
  <si>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</si>
  <si>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</si>
  <si>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</si>
  <si>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</si>
  <si>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</si>
  <si>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</si>
  <si>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</si>
  <si>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</si>
  <si>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</si>
  <si>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</si>
  <si>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</si>
  <si>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</si>
  <si>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</si>
  <si>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</si>
  <si>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</si>
  <si>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</si>
  <si>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</si>
  <si>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</si>
  <si>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</si>
  <si>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</si>
  <si>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</si>
  <si>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</si>
  <si>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</si>
  <si>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</si>
  <si>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</si>
  <si>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</si>
  <si>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</si>
  <si>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</si>
  <si>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</si>
  <si>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</si>
  <si>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</si>
  <si>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</si>
  <si>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</si>
  <si>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</si>
  <si>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</si>
  <si>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</si>
  <si>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</si>
  <si>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</si>
  <si>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</si>
  <si>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Ул. Лескова, д. 5</t>
  </si>
  <si>
    <t>Ул. Лескова, д.5</t>
  </si>
  <si>
    <t>В управлении ООО «УК Старый Город» - с 01.10.2010 года</t>
  </si>
  <si>
    <t>Общая площадь квартир –  302,3 м.кв.</t>
  </si>
  <si>
    <t>Остаток на 01.01.2014 года – 24645,00 (+)</t>
  </si>
  <si>
    <t>снятие показаний</t>
  </si>
  <si>
    <t>общестроительные работы</t>
  </si>
  <si>
    <t>3413,22</t>
  </si>
  <si>
    <t>Экономист ООО «УК Старый город»                                                                  Хромушина Т.В.</t>
  </si>
  <si>
    <t>28,02,2014</t>
  </si>
  <si>
    <t>Снятие показаний приборов</t>
  </si>
  <si>
    <t>31,03,2014</t>
  </si>
  <si>
    <t>28,03,2014</t>
  </si>
  <si>
    <t>смена прямых звеньев водосточных труб, очистка водосточной системы</t>
  </si>
  <si>
    <t>05,03,2014</t>
  </si>
  <si>
    <t>разборка покрытий кровель из листовой стали</t>
  </si>
  <si>
    <t>30,06,2014с</t>
  </si>
  <si>
    <t>31,12,2014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</si>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</sst>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5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48" fillId="33" borderId="0" xfId="0" applyNumberFormat="1" applyFont="1" applyFill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8">
      <selection activeCell="A35" sqref="A3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0" t="s">
        <v>90</v>
      </c>
      <c r="B1" s="70"/>
      <c r="C1" s="70"/>
      <c r="D1" s="70"/>
      <c r="E1" s="70"/>
      <c r="F1" s="70"/>
      <c r="G1" s="66"/>
    </row>
    <row r="2" spans="1:8" ht="15.75">
      <c r="A2" s="70" t="s">
        <v>62</v>
      </c>
      <c r="B2" s="70"/>
      <c r="C2" s="70"/>
      <c r="D2" s="70"/>
      <c r="E2" s="70"/>
      <c r="F2" s="7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302.3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91</v>
      </c>
      <c r="C7" s="9"/>
      <c r="D7" s="13">
        <f>'2016'!F32</f>
        <v>94017.54000000001</v>
      </c>
      <c r="E7" s="9" t="s">
        <v>22</v>
      </c>
      <c r="F7" s="9"/>
    </row>
    <row r="8" spans="1:6" ht="15.75">
      <c r="A8" s="9" t="s">
        <v>92</v>
      </c>
      <c r="C8" s="12"/>
      <c r="D8" s="14">
        <f>C19</f>
        <v>-4283.68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93</v>
      </c>
      <c r="D10" s="17" t="s">
        <v>0</v>
      </c>
      <c r="E10" s="17" t="s">
        <v>29</v>
      </c>
      <c r="F10" s="17" t="s">
        <v>94</v>
      </c>
    </row>
    <row r="11" spans="1:9" s="20" customFormat="1" ht="30" customHeight="1">
      <c r="A11" s="4">
        <v>1</v>
      </c>
      <c r="B11" s="18" t="s">
        <v>2</v>
      </c>
      <c r="C11" s="58">
        <v>-3413.220000000001</v>
      </c>
      <c r="D11" s="56">
        <v>40958.64</v>
      </c>
      <c r="E11" s="56">
        <v>40958.64</v>
      </c>
      <c r="F11" s="56">
        <f aca="true" t="shared" si="0" ref="F11:F18">C11-D11+E11</f>
        <v>-3413.220000000001</v>
      </c>
      <c r="G11" s="5" t="s">
        <v>44</v>
      </c>
      <c r="H11" s="5">
        <v>9.71</v>
      </c>
      <c r="I11" s="33">
        <f>H11*12*H23</f>
        <v>46596.348</v>
      </c>
    </row>
    <row r="12" spans="1:9" s="20" customFormat="1" ht="15.75">
      <c r="A12" s="4">
        <v>2</v>
      </c>
      <c r="B12" s="18" t="s">
        <v>3</v>
      </c>
      <c r="C12" s="58">
        <v>-362.96000000000004</v>
      </c>
      <c r="D12" s="56">
        <v>4355.52</v>
      </c>
      <c r="E12" s="56">
        <v>4355.52</v>
      </c>
      <c r="F12" s="56">
        <f t="shared" si="0"/>
        <v>-362.96000000000004</v>
      </c>
      <c r="G12" s="12" t="s">
        <v>45</v>
      </c>
      <c r="H12" s="5">
        <v>3.2</v>
      </c>
      <c r="I12" s="32">
        <f>H12*12*H23</f>
        <v>15356.160000000002</v>
      </c>
    </row>
    <row r="13" spans="1:9" s="20" customFormat="1" ht="29.25" customHeight="1">
      <c r="A13" s="4">
        <v>3</v>
      </c>
      <c r="B13" s="18" t="s">
        <v>48</v>
      </c>
      <c r="C13" s="58">
        <v>-177.98999999999978</v>
      </c>
      <c r="D13" s="56">
        <v>2135.88</v>
      </c>
      <c r="E13" s="56">
        <v>2135.88</v>
      </c>
      <c r="F13" s="56">
        <f t="shared" si="0"/>
        <v>-177.98999999999978</v>
      </c>
      <c r="G13" s="12" t="s">
        <v>59</v>
      </c>
      <c r="H13" s="5">
        <v>0.6</v>
      </c>
      <c r="I13" s="32">
        <f>H13*12*H23</f>
        <v>2879.2799999999997</v>
      </c>
    </row>
    <row r="14" spans="1:8" s="20" customFormat="1" ht="30" customHeight="1">
      <c r="A14" s="4">
        <v>4</v>
      </c>
      <c r="B14" s="18" t="s">
        <v>49</v>
      </c>
      <c r="C14" s="58">
        <v>-90.74000000000001</v>
      </c>
      <c r="D14" s="56">
        <v>1560.03</v>
      </c>
      <c r="E14" s="56">
        <v>1402.98</v>
      </c>
      <c r="F14" s="56">
        <f t="shared" si="0"/>
        <v>-247.78999999999996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8">
        <v>-238.76999999999998</v>
      </c>
      <c r="D15" s="56">
        <v>238.77</v>
      </c>
      <c r="E15" s="56">
        <v>477.54</v>
      </c>
      <c r="F15" s="56">
        <f t="shared" si="0"/>
        <v>0</v>
      </c>
      <c r="G15" s="19"/>
      <c r="H15" s="67" t="s">
        <v>97</v>
      </c>
    </row>
    <row r="16" spans="1:8" s="20" customFormat="1" ht="30" customHeight="1">
      <c r="A16" s="4">
        <v>6</v>
      </c>
      <c r="B16" s="18" t="s">
        <v>98</v>
      </c>
      <c r="C16" s="68">
        <v>0</v>
      </c>
      <c r="D16" s="57">
        <f>301.68+301.68</f>
        <v>603.36</v>
      </c>
      <c r="E16" s="57">
        <v>553.08</v>
      </c>
      <c r="F16" s="56">
        <f t="shared" si="0"/>
        <v>-50.27999999999997</v>
      </c>
      <c r="G16" s="19"/>
      <c r="H16" s="67"/>
    </row>
    <row r="17" spans="1:8" s="20" customFormat="1" ht="30" customHeight="1">
      <c r="A17" s="4">
        <v>7</v>
      </c>
      <c r="B17" s="18" t="s">
        <v>99</v>
      </c>
      <c r="C17" s="68">
        <v>0</v>
      </c>
      <c r="D17" s="57">
        <f>243.54+81.18</f>
        <v>324.72</v>
      </c>
      <c r="E17" s="57">
        <v>284.13</v>
      </c>
      <c r="F17" s="56">
        <f t="shared" si="0"/>
        <v>-40.59000000000003</v>
      </c>
      <c r="G17" s="19"/>
      <c r="H17" s="67"/>
    </row>
    <row r="18" spans="1:8" s="20" customFormat="1" ht="30" customHeight="1">
      <c r="A18" s="4">
        <v>8</v>
      </c>
      <c r="B18" s="18" t="s">
        <v>100</v>
      </c>
      <c r="C18" s="68">
        <v>0</v>
      </c>
      <c r="D18" s="57">
        <f>1880.46+1503.25</f>
        <v>3383.71</v>
      </c>
      <c r="E18" s="57">
        <v>3070.3</v>
      </c>
      <c r="F18" s="56">
        <f t="shared" si="0"/>
        <v>-313.40999999999985</v>
      </c>
      <c r="G18" s="19"/>
      <c r="H18" s="67"/>
    </row>
    <row r="19" spans="1:6" ht="19.5" customHeight="1">
      <c r="A19" s="4"/>
      <c r="B19" s="18" t="s">
        <v>4</v>
      </c>
      <c r="C19" s="57">
        <f>SUM(C11:C18)</f>
        <v>-4283.68</v>
      </c>
      <c r="D19" s="57">
        <f>SUM(D11:D18)</f>
        <v>53560.63</v>
      </c>
      <c r="E19" s="57">
        <f>SUM(E11:E18)</f>
        <v>53238.07000000001</v>
      </c>
      <c r="F19" s="57">
        <f>SUM(F11:F18)</f>
        <v>-4606.240000000001</v>
      </c>
    </row>
    <row r="20" ht="11.25" customHeight="1"/>
    <row r="21" spans="1:6" ht="15.75">
      <c r="A21" s="70" t="s">
        <v>30</v>
      </c>
      <c r="B21" s="70"/>
      <c r="C21" s="70"/>
      <c r="D21" s="70"/>
      <c r="E21" s="70"/>
      <c r="F21" s="70"/>
    </row>
    <row r="22" spans="1:8" ht="15.75">
      <c r="A22" s="66"/>
      <c r="B22" s="66"/>
      <c r="C22" s="66"/>
      <c r="D22" s="66"/>
      <c r="E22" s="66"/>
      <c r="F22" s="66"/>
      <c r="H22" s="5" t="s">
        <v>31</v>
      </c>
    </row>
    <row r="23" spans="1:8" ht="33" customHeight="1">
      <c r="A23" s="17" t="s">
        <v>43</v>
      </c>
      <c r="B23" s="71" t="s">
        <v>6</v>
      </c>
      <c r="C23" s="71"/>
      <c r="D23" s="71"/>
      <c r="E23" s="71"/>
      <c r="F23" s="21" t="s">
        <v>18</v>
      </c>
      <c r="G23" s="22"/>
      <c r="H23" s="5">
        <v>399.9</v>
      </c>
    </row>
    <row r="24" spans="1:10" ht="18" customHeight="1">
      <c r="A24" s="23">
        <v>1</v>
      </c>
      <c r="B24" s="72" t="s">
        <v>8</v>
      </c>
      <c r="C24" s="72"/>
      <c r="D24" s="72"/>
      <c r="E24" s="72"/>
      <c r="F24" s="1">
        <f>I12</f>
        <v>15356.160000000002</v>
      </c>
      <c r="G24" s="24"/>
      <c r="H24" s="5" t="s">
        <v>32</v>
      </c>
      <c r="I24" s="5" t="s">
        <v>33</v>
      </c>
      <c r="J24" s="5" t="s">
        <v>34</v>
      </c>
    </row>
    <row r="25" spans="1:7" ht="18" customHeight="1">
      <c r="A25" s="25">
        <v>2</v>
      </c>
      <c r="B25" s="73" t="s">
        <v>49</v>
      </c>
      <c r="C25" s="73"/>
      <c r="D25" s="73"/>
      <c r="E25" s="73"/>
      <c r="F25" s="2">
        <f>D14</f>
        <v>1560.03</v>
      </c>
      <c r="G25" s="24"/>
    </row>
    <row r="26" spans="1:7" ht="18" customHeight="1">
      <c r="A26" s="25">
        <v>3</v>
      </c>
      <c r="B26" s="73" t="s">
        <v>55</v>
      </c>
      <c r="C26" s="73"/>
      <c r="D26" s="73"/>
      <c r="E26" s="73"/>
      <c r="F26" s="2">
        <f>I13</f>
        <v>2879.2799999999997</v>
      </c>
      <c r="G26" s="24"/>
    </row>
    <row r="27" spans="1:7" ht="18" customHeight="1" hidden="1" outlineLevel="1">
      <c r="A27" s="25">
        <v>4</v>
      </c>
      <c r="B27" s="73" t="s">
        <v>12</v>
      </c>
      <c r="C27" s="73"/>
      <c r="D27" s="73"/>
      <c r="E27" s="73"/>
      <c r="F27" s="2">
        <f>F28+F29+F30</f>
        <v>0</v>
      </c>
      <c r="G27" s="24"/>
    </row>
    <row r="28" spans="1:7" ht="16.5" customHeight="1" hidden="1" outlineLevel="1">
      <c r="A28" s="25" t="s">
        <v>13</v>
      </c>
      <c r="B28" s="73" t="s">
        <v>35</v>
      </c>
      <c r="C28" s="73"/>
      <c r="D28" s="73"/>
      <c r="E28" s="73"/>
      <c r="F28" s="3">
        <v>0</v>
      </c>
      <c r="G28" s="12"/>
    </row>
    <row r="29" spans="1:7" ht="16.5" customHeight="1" hidden="1" outlineLevel="1">
      <c r="A29" s="25" t="s">
        <v>13</v>
      </c>
      <c r="B29" s="73" t="s">
        <v>36</v>
      </c>
      <c r="C29" s="73"/>
      <c r="D29" s="73"/>
      <c r="E29" s="73"/>
      <c r="F29" s="3">
        <v>0</v>
      </c>
      <c r="G29" s="12"/>
    </row>
    <row r="30" spans="1:7" ht="16.5" customHeight="1" hidden="1" outlineLevel="1">
      <c r="A30" s="25" t="s">
        <v>13</v>
      </c>
      <c r="B30" s="73" t="s">
        <v>37</v>
      </c>
      <c r="C30" s="73"/>
      <c r="D30" s="73"/>
      <c r="E30" s="73"/>
      <c r="F30" s="3">
        <v>0</v>
      </c>
      <c r="G30" s="12"/>
    </row>
    <row r="31" spans="1:7" ht="17.25" customHeight="1" collapsed="1">
      <c r="A31" s="25">
        <v>4</v>
      </c>
      <c r="B31" s="69" t="s">
        <v>54</v>
      </c>
      <c r="C31" s="69"/>
      <c r="D31" s="69"/>
      <c r="E31" s="69"/>
      <c r="F31" s="3">
        <f>D15</f>
        <v>238.77</v>
      </c>
      <c r="G31" s="12"/>
    </row>
    <row r="32" spans="1:7" ht="17.25" customHeight="1">
      <c r="A32" s="25">
        <v>5</v>
      </c>
      <c r="B32" s="69" t="s">
        <v>58</v>
      </c>
      <c r="C32" s="69"/>
      <c r="D32" s="69"/>
      <c r="E32" s="69"/>
      <c r="F32" s="3">
        <f>D12+D13</f>
        <v>6491.400000000001</v>
      </c>
      <c r="G32" s="12"/>
    </row>
    <row r="33" spans="1:7" ht="17.25" customHeight="1">
      <c r="A33" s="25">
        <v>6</v>
      </c>
      <c r="B33" s="69" t="s">
        <v>98</v>
      </c>
      <c r="C33" s="69"/>
      <c r="D33" s="69"/>
      <c r="E33" s="69"/>
      <c r="F33" s="3">
        <f>D16</f>
        <v>603.36</v>
      </c>
      <c r="G33" s="12"/>
    </row>
    <row r="34" spans="1:7" ht="17.25" customHeight="1">
      <c r="A34" s="25">
        <v>7</v>
      </c>
      <c r="B34" s="69" t="s">
        <v>99</v>
      </c>
      <c r="C34" s="69"/>
      <c r="D34" s="69"/>
      <c r="E34" s="69"/>
      <c r="F34" s="3">
        <f>D17</f>
        <v>324.72</v>
      </c>
      <c r="G34" s="12"/>
    </row>
    <row r="35" spans="1:7" ht="17.25" customHeight="1">
      <c r="A35" s="25">
        <v>8</v>
      </c>
      <c r="B35" s="69" t="s">
        <v>100</v>
      </c>
      <c r="C35" s="69"/>
      <c r="D35" s="69"/>
      <c r="E35" s="69"/>
      <c r="F35" s="3">
        <f>D18</f>
        <v>3383.71</v>
      </c>
      <c r="G35" s="12"/>
    </row>
    <row r="36" spans="1:7" s="28" customFormat="1" ht="21" customHeight="1">
      <c r="A36" s="26"/>
      <c r="B36" s="74" t="s">
        <v>14</v>
      </c>
      <c r="C36" s="74"/>
      <c r="D36" s="74"/>
      <c r="E36" s="74"/>
      <c r="F36" s="27">
        <f>F24+F25+F26+F27+F32+F31+F33+F34+F35</f>
        <v>30837.430000000004</v>
      </c>
      <c r="G36" s="9"/>
    </row>
    <row r="38" spans="1:6" ht="18" customHeight="1">
      <c r="A38" s="62" t="s">
        <v>95</v>
      </c>
      <c r="B38" s="62"/>
      <c r="C38" s="62"/>
      <c r="D38" s="62"/>
      <c r="E38" s="62"/>
      <c r="F38" s="3">
        <f>D7+D19-F36</f>
        <v>116740.74</v>
      </c>
    </row>
    <row r="39" spans="1:6" ht="20.25" customHeight="1">
      <c r="A39" s="62" t="s">
        <v>96</v>
      </c>
      <c r="B39" s="62"/>
      <c r="C39" s="62"/>
      <c r="D39" s="62"/>
      <c r="E39" s="62"/>
      <c r="F39" s="3">
        <f>F19</f>
        <v>-4606.240000000001</v>
      </c>
    </row>
    <row r="40" spans="1:6" ht="18" customHeight="1">
      <c r="A40" s="63" t="s">
        <v>81</v>
      </c>
      <c r="B40" s="63"/>
      <c r="C40" s="63"/>
      <c r="D40" s="63"/>
      <c r="E40" s="63"/>
      <c r="F40" s="3">
        <f>F38+F39</f>
        <v>112134.5</v>
      </c>
    </row>
    <row r="41" ht="11.25" customHeight="1"/>
    <row r="43" spans="1:6" ht="15.75">
      <c r="A43" s="29" t="s">
        <v>26</v>
      </c>
      <c r="B43" s="29" t="s">
        <v>17</v>
      </c>
      <c r="C43" s="75" t="s">
        <v>38</v>
      </c>
      <c r="D43" s="76"/>
      <c r="E43" s="77"/>
      <c r="F43" s="29" t="s">
        <v>39</v>
      </c>
    </row>
    <row r="44" spans="1:6" ht="15.75">
      <c r="A44" s="4"/>
      <c r="B44" s="6"/>
      <c r="C44" s="78"/>
      <c r="D44" s="79"/>
      <c r="E44" s="80"/>
      <c r="F44" s="7"/>
    </row>
    <row r="45" spans="1:6" s="28" customFormat="1" ht="15.75">
      <c r="A45" s="81" t="s">
        <v>40</v>
      </c>
      <c r="B45" s="81"/>
      <c r="C45" s="81"/>
      <c r="D45" s="81"/>
      <c r="E45" s="81"/>
      <c r="F45" s="30">
        <f>SUM(F44:F44)</f>
        <v>0</v>
      </c>
    </row>
  </sheetData>
  <sheetProtection/>
  <mergeCells count="20">
    <mergeCell ref="B32:E32"/>
    <mergeCell ref="B36:E36"/>
    <mergeCell ref="C43:E43"/>
    <mergeCell ref="C44:E44"/>
    <mergeCell ref="A45:E45"/>
    <mergeCell ref="B26:E26"/>
    <mergeCell ref="B27:E27"/>
    <mergeCell ref="B28:E28"/>
    <mergeCell ref="B29:E29"/>
    <mergeCell ref="B30:E30"/>
    <mergeCell ref="B33:E33"/>
    <mergeCell ref="B34:E34"/>
    <mergeCell ref="B35:E35"/>
    <mergeCell ref="B31:E31"/>
    <mergeCell ref="A1:F1"/>
    <mergeCell ref="A2:F2"/>
    <mergeCell ref="A21:F21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0" t="s">
        <v>83</v>
      </c>
      <c r="B1" s="70"/>
      <c r="C1" s="70"/>
      <c r="D1" s="70"/>
      <c r="E1" s="70"/>
      <c r="F1" s="70"/>
      <c r="G1" s="65"/>
    </row>
    <row r="2" spans="1:8" ht="15.75">
      <c r="A2" s="70" t="s">
        <v>62</v>
      </c>
      <c r="B2" s="70"/>
      <c r="C2" s="70"/>
      <c r="D2" s="70"/>
      <c r="E2" s="70"/>
      <c r="F2" s="7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302.3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84</v>
      </c>
      <c r="C7" s="9"/>
      <c r="D7" s="13">
        <f>'2015'!F32</f>
        <v>71294.34000000001</v>
      </c>
      <c r="E7" s="9" t="s">
        <v>22</v>
      </c>
      <c r="F7" s="9"/>
    </row>
    <row r="8" spans="1:6" ht="15.75">
      <c r="A8" s="9" t="s">
        <v>85</v>
      </c>
      <c r="C8" s="12"/>
      <c r="D8" s="14">
        <f>C16</f>
        <v>-4322.310000000001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86</v>
      </c>
      <c r="D10" s="17" t="s">
        <v>0</v>
      </c>
      <c r="E10" s="17" t="s">
        <v>29</v>
      </c>
      <c r="F10" s="17" t="s">
        <v>87</v>
      </c>
    </row>
    <row r="11" spans="1:9" s="20" customFormat="1" ht="30" customHeight="1">
      <c r="A11" s="4">
        <v>1</v>
      </c>
      <c r="B11" s="18" t="s">
        <v>2</v>
      </c>
      <c r="C11" s="58">
        <v>-3413.220000000001</v>
      </c>
      <c r="D11" s="56">
        <v>40958.64</v>
      </c>
      <c r="E11" s="56">
        <v>40958.64</v>
      </c>
      <c r="F11" s="56">
        <f>C11-D11+E11</f>
        <v>-3413.220000000001</v>
      </c>
      <c r="G11" s="5" t="s">
        <v>44</v>
      </c>
      <c r="H11" s="5">
        <v>9.71</v>
      </c>
      <c r="I11" s="33">
        <f>H11*12*H20</f>
        <v>46596.348</v>
      </c>
    </row>
    <row r="12" spans="1:9" s="20" customFormat="1" ht="15.75">
      <c r="A12" s="4">
        <v>2</v>
      </c>
      <c r="B12" s="18" t="s">
        <v>3</v>
      </c>
      <c r="C12" s="58">
        <v>-362.96000000000004</v>
      </c>
      <c r="D12" s="56">
        <v>4355.52</v>
      </c>
      <c r="E12" s="56">
        <v>4355.52</v>
      </c>
      <c r="F12" s="56">
        <f>C12-D12+E12</f>
        <v>-362.96000000000004</v>
      </c>
      <c r="G12" s="12" t="s">
        <v>45</v>
      </c>
      <c r="H12" s="5">
        <v>3.2</v>
      </c>
      <c r="I12" s="32">
        <f>H12*12*H20</f>
        <v>15356.160000000002</v>
      </c>
    </row>
    <row r="13" spans="1:9" s="20" customFormat="1" ht="29.25" customHeight="1">
      <c r="A13" s="4">
        <v>3</v>
      </c>
      <c r="B13" s="18" t="s">
        <v>48</v>
      </c>
      <c r="C13" s="58">
        <v>-177.98999999999978</v>
      </c>
      <c r="D13" s="56">
        <v>2135.88</v>
      </c>
      <c r="E13" s="56">
        <v>2135.88</v>
      </c>
      <c r="F13" s="56">
        <f>C13-D13+E13</f>
        <v>-177.98999999999978</v>
      </c>
      <c r="G13" s="12" t="s">
        <v>59</v>
      </c>
      <c r="H13" s="5">
        <v>0.6</v>
      </c>
      <c r="I13" s="32">
        <f>H13*12*H20</f>
        <v>2879.2799999999997</v>
      </c>
    </row>
    <row r="14" spans="1:8" s="20" customFormat="1" ht="30" customHeight="1">
      <c r="A14" s="4">
        <v>4</v>
      </c>
      <c r="B14" s="18" t="s">
        <v>49</v>
      </c>
      <c r="C14" s="58">
        <v>-90.74000000000001</v>
      </c>
      <c r="D14" s="56">
        <v>1088.88</v>
      </c>
      <c r="E14" s="56">
        <v>1088.88</v>
      </c>
      <c r="F14" s="56">
        <f>C14-D14+E14</f>
        <v>-90.74000000000001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8">
        <v>-277.4000000000001</v>
      </c>
      <c r="D15" s="56">
        <v>3307.2</v>
      </c>
      <c r="E15" s="56">
        <v>3345.83</v>
      </c>
      <c r="F15" s="56">
        <f>C15-D15+E15</f>
        <v>-238.76999999999998</v>
      </c>
      <c r="G15" s="19"/>
      <c r="H15" s="19"/>
    </row>
    <row r="16" spans="1:6" ht="19.5" customHeight="1">
      <c r="A16" s="4"/>
      <c r="B16" s="18" t="s">
        <v>4</v>
      </c>
      <c r="C16" s="57">
        <f>SUM(C11:C15)</f>
        <v>-4322.310000000001</v>
      </c>
      <c r="D16" s="57">
        <f>SUM(D11:D15)</f>
        <v>51846.119999999995</v>
      </c>
      <c r="E16" s="57">
        <f>SUM(E11:E15)</f>
        <v>51884.75</v>
      </c>
      <c r="F16" s="57">
        <f>SUM(F11:F15)</f>
        <v>-4283.68</v>
      </c>
    </row>
    <row r="17" ht="11.25" customHeight="1"/>
    <row r="18" spans="1:6" ht="15.75">
      <c r="A18" s="70" t="s">
        <v>30</v>
      </c>
      <c r="B18" s="70"/>
      <c r="C18" s="70"/>
      <c r="D18" s="70"/>
      <c r="E18" s="70"/>
      <c r="F18" s="70"/>
    </row>
    <row r="19" spans="1:8" ht="15.75">
      <c r="A19" s="65"/>
      <c r="B19" s="65"/>
      <c r="C19" s="65"/>
      <c r="D19" s="65"/>
      <c r="E19" s="65"/>
      <c r="F19" s="65"/>
      <c r="H19" s="5" t="s">
        <v>31</v>
      </c>
    </row>
    <row r="20" spans="1:8" ht="33" customHeight="1">
      <c r="A20" s="17" t="s">
        <v>43</v>
      </c>
      <c r="B20" s="71" t="s">
        <v>6</v>
      </c>
      <c r="C20" s="71"/>
      <c r="D20" s="71"/>
      <c r="E20" s="71"/>
      <c r="F20" s="21" t="s">
        <v>18</v>
      </c>
      <c r="G20" s="22"/>
      <c r="H20" s="5">
        <v>399.9</v>
      </c>
    </row>
    <row r="21" spans="1:10" ht="18" customHeight="1">
      <c r="A21" s="23">
        <v>1</v>
      </c>
      <c r="B21" s="72" t="s">
        <v>8</v>
      </c>
      <c r="C21" s="72"/>
      <c r="D21" s="72"/>
      <c r="E21" s="72"/>
      <c r="F21" s="1">
        <f>I12</f>
        <v>15356.160000000002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73" t="s">
        <v>49</v>
      </c>
      <c r="C22" s="73"/>
      <c r="D22" s="73"/>
      <c r="E22" s="73"/>
      <c r="F22" s="2">
        <f>D14</f>
        <v>1088.88</v>
      </c>
      <c r="G22" s="24"/>
    </row>
    <row r="23" spans="1:7" ht="18" customHeight="1">
      <c r="A23" s="25">
        <v>3</v>
      </c>
      <c r="B23" s="73" t="s">
        <v>55</v>
      </c>
      <c r="C23" s="73"/>
      <c r="D23" s="73"/>
      <c r="E23" s="73"/>
      <c r="F23" s="2">
        <f>I13</f>
        <v>2879.2799999999997</v>
      </c>
      <c r="G23" s="24"/>
    </row>
    <row r="24" spans="1:7" ht="18" customHeight="1" hidden="1" outlineLevel="1">
      <c r="A24" s="25">
        <v>4</v>
      </c>
      <c r="B24" s="73" t="s">
        <v>12</v>
      </c>
      <c r="C24" s="73"/>
      <c r="D24" s="73"/>
      <c r="E24" s="73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3" t="s">
        <v>35</v>
      </c>
      <c r="C25" s="73"/>
      <c r="D25" s="73"/>
      <c r="E25" s="73"/>
      <c r="F25" s="3">
        <v>0</v>
      </c>
      <c r="G25" s="12"/>
    </row>
    <row r="26" spans="1:7" ht="16.5" customHeight="1" hidden="1" outlineLevel="1">
      <c r="A26" s="25" t="s">
        <v>13</v>
      </c>
      <c r="B26" s="73" t="s">
        <v>36</v>
      </c>
      <c r="C26" s="73"/>
      <c r="D26" s="73"/>
      <c r="E26" s="73"/>
      <c r="F26" s="3">
        <v>0</v>
      </c>
      <c r="G26" s="12"/>
    </row>
    <row r="27" spans="1:7" ht="16.5" customHeight="1" hidden="1" outlineLevel="1">
      <c r="A27" s="25" t="s">
        <v>13</v>
      </c>
      <c r="B27" s="73" t="s">
        <v>37</v>
      </c>
      <c r="C27" s="73"/>
      <c r="D27" s="73"/>
      <c r="E27" s="73"/>
      <c r="F27" s="3">
        <v>0</v>
      </c>
      <c r="G27" s="12"/>
    </row>
    <row r="28" spans="1:7" ht="17.25" customHeight="1" collapsed="1">
      <c r="A28" s="25">
        <v>4</v>
      </c>
      <c r="B28" s="69" t="s">
        <v>54</v>
      </c>
      <c r="C28" s="69"/>
      <c r="D28" s="69"/>
      <c r="E28" s="69"/>
      <c r="F28" s="3">
        <f>D15</f>
        <v>3307.2</v>
      </c>
      <c r="G28" s="12"/>
    </row>
    <row r="29" spans="1:7" ht="17.25" customHeight="1">
      <c r="A29" s="25">
        <v>5</v>
      </c>
      <c r="B29" s="69" t="s">
        <v>58</v>
      </c>
      <c r="C29" s="69"/>
      <c r="D29" s="69"/>
      <c r="E29" s="69"/>
      <c r="F29" s="3">
        <f>D12+D13</f>
        <v>6491.400000000001</v>
      </c>
      <c r="G29" s="12"/>
    </row>
    <row r="30" spans="1:7" s="28" customFormat="1" ht="21" customHeight="1">
      <c r="A30" s="26"/>
      <c r="B30" s="74" t="s">
        <v>14</v>
      </c>
      <c r="C30" s="74"/>
      <c r="D30" s="74"/>
      <c r="E30" s="74"/>
      <c r="F30" s="27">
        <f>F21+F22+F23+F24+F29+F28</f>
        <v>29122.920000000002</v>
      </c>
      <c r="G30" s="9"/>
    </row>
    <row r="32" spans="1:6" ht="18" customHeight="1">
      <c r="A32" s="62" t="s">
        <v>88</v>
      </c>
      <c r="B32" s="62"/>
      <c r="C32" s="62"/>
      <c r="D32" s="62"/>
      <c r="E32" s="62"/>
      <c r="F32" s="3">
        <f>D7+D16-F30</f>
        <v>94017.54000000001</v>
      </c>
    </row>
    <row r="33" spans="1:6" ht="20.25" customHeight="1">
      <c r="A33" s="62" t="s">
        <v>89</v>
      </c>
      <c r="B33" s="62"/>
      <c r="C33" s="62"/>
      <c r="D33" s="62"/>
      <c r="E33" s="62"/>
      <c r="F33" s="3">
        <f>F16</f>
        <v>-4283.68</v>
      </c>
    </row>
    <row r="34" spans="1:6" ht="18" customHeight="1">
      <c r="A34" s="63" t="s">
        <v>81</v>
      </c>
      <c r="B34" s="63"/>
      <c r="C34" s="63"/>
      <c r="D34" s="63"/>
      <c r="E34" s="63"/>
      <c r="F34" s="3">
        <f>F32+F33</f>
        <v>89733.86000000002</v>
      </c>
    </row>
    <row r="35" ht="11.25" customHeight="1"/>
    <row r="37" spans="1:6" ht="15.75">
      <c r="A37" s="29" t="s">
        <v>26</v>
      </c>
      <c r="B37" s="29" t="s">
        <v>17</v>
      </c>
      <c r="C37" s="75" t="s">
        <v>38</v>
      </c>
      <c r="D37" s="76"/>
      <c r="E37" s="77"/>
      <c r="F37" s="29" t="s">
        <v>39</v>
      </c>
    </row>
    <row r="38" spans="1:6" ht="15.75">
      <c r="A38" s="4"/>
      <c r="B38" s="6"/>
      <c r="C38" s="78"/>
      <c r="D38" s="79"/>
      <c r="E38" s="80"/>
      <c r="F38" s="7"/>
    </row>
    <row r="39" spans="1:6" s="28" customFormat="1" ht="15.75">
      <c r="A39" s="81" t="s">
        <v>40</v>
      </c>
      <c r="B39" s="81"/>
      <c r="C39" s="81"/>
      <c r="D39" s="81"/>
      <c r="E39" s="81"/>
      <c r="F39" s="30">
        <f>SUM(F38:F38)</f>
        <v>0</v>
      </c>
    </row>
  </sheetData>
  <sheetProtection/>
  <mergeCells count="17">
    <mergeCell ref="B28:E28"/>
    <mergeCell ref="A1:F1"/>
    <mergeCell ref="A2:F2"/>
    <mergeCell ref="A18:F18"/>
    <mergeCell ref="B20:E20"/>
    <mergeCell ref="B21:E21"/>
    <mergeCell ref="B22:E22"/>
    <mergeCell ref="B29:E29"/>
    <mergeCell ref="B30:E30"/>
    <mergeCell ref="C37:E37"/>
    <mergeCell ref="C38:E38"/>
    <mergeCell ref="A39:E39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2">
      <selection activeCell="F32" sqref="F32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0" t="s">
        <v>41</v>
      </c>
      <c r="B1" s="70"/>
      <c r="C1" s="70"/>
      <c r="D1" s="70"/>
      <c r="E1" s="70"/>
      <c r="F1" s="70"/>
      <c r="G1" s="64"/>
    </row>
    <row r="2" spans="1:8" ht="15.75">
      <c r="A2" s="70" t="s">
        <v>62</v>
      </c>
      <c r="B2" s="70"/>
      <c r="C2" s="70"/>
      <c r="D2" s="70"/>
      <c r="E2" s="70"/>
      <c r="F2" s="7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302.3</v>
      </c>
      <c r="E5" s="12" t="s">
        <v>20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C16</f>
        <v>-4119.2699999999995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8">
        <v>-3413.22</v>
      </c>
      <c r="D11" s="56">
        <v>40958.64</v>
      </c>
      <c r="E11" s="56">
        <v>40958.64</v>
      </c>
      <c r="F11" s="56">
        <f>C11-D11+E11</f>
        <v>-3413.220000000001</v>
      </c>
      <c r="G11" s="5" t="s">
        <v>44</v>
      </c>
      <c r="H11" s="5">
        <v>9.71</v>
      </c>
      <c r="I11" s="33">
        <f>H11*12*H20</f>
        <v>35223.99600000001</v>
      </c>
    </row>
    <row r="12" spans="1:9" s="20" customFormat="1" ht="15.75">
      <c r="A12" s="4">
        <v>2</v>
      </c>
      <c r="B12" s="18" t="s">
        <v>3</v>
      </c>
      <c r="C12" s="58">
        <v>-362.96</v>
      </c>
      <c r="D12" s="56">
        <v>4355.52</v>
      </c>
      <c r="E12" s="56">
        <v>4355.52</v>
      </c>
      <c r="F12" s="56">
        <f>C12-D12+E12</f>
        <v>-362.96000000000004</v>
      </c>
      <c r="G12" s="12" t="s">
        <v>45</v>
      </c>
      <c r="H12" s="5">
        <v>3.2</v>
      </c>
      <c r="I12" s="32">
        <f>H12*12*H20</f>
        <v>11608.320000000002</v>
      </c>
    </row>
    <row r="13" spans="1:9" s="20" customFormat="1" ht="29.25" customHeight="1">
      <c r="A13" s="4">
        <v>3</v>
      </c>
      <c r="B13" s="18" t="s">
        <v>48</v>
      </c>
      <c r="C13" s="58">
        <v>-177.99</v>
      </c>
      <c r="D13" s="56">
        <v>2135.88</v>
      </c>
      <c r="E13" s="56">
        <v>2135.88</v>
      </c>
      <c r="F13" s="56">
        <f>C13-D13+E13</f>
        <v>-177.98999999999978</v>
      </c>
      <c r="G13" s="12" t="s">
        <v>59</v>
      </c>
      <c r="H13" s="5">
        <v>0.6</v>
      </c>
      <c r="I13" s="32">
        <f>H13*12*H20</f>
        <v>2176.56</v>
      </c>
    </row>
    <row r="14" spans="1:8" s="20" customFormat="1" ht="30" customHeight="1">
      <c r="A14" s="4">
        <v>4</v>
      </c>
      <c r="B14" s="18" t="s">
        <v>49</v>
      </c>
      <c r="C14" s="58">
        <v>-90.74</v>
      </c>
      <c r="D14" s="56">
        <v>1088.8</v>
      </c>
      <c r="E14" s="56">
        <v>1088.8</v>
      </c>
      <c r="F14" s="56">
        <f>C14-D14+E14</f>
        <v>-90.74000000000001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8">
        <v>-74.36</v>
      </c>
      <c r="D15" s="56">
        <v>1335.41</v>
      </c>
      <c r="E15" s="56">
        <v>1132.37</v>
      </c>
      <c r="F15" s="56">
        <f>C15-D15+E15</f>
        <v>-277.4000000000001</v>
      </c>
      <c r="G15" s="19"/>
      <c r="H15" s="19"/>
    </row>
    <row r="16" spans="1:6" ht="19.5" customHeight="1">
      <c r="A16" s="4"/>
      <c r="B16" s="18" t="s">
        <v>4</v>
      </c>
      <c r="C16" s="57">
        <f>SUM(C11:C15)</f>
        <v>-4119.2699999999995</v>
      </c>
      <c r="D16" s="57">
        <f>SUM(D11:D15)</f>
        <v>49874.25000000001</v>
      </c>
      <c r="E16" s="57">
        <f>SUM(E11:E15)</f>
        <v>49671.21000000001</v>
      </c>
      <c r="F16" s="57">
        <f>SUM(F11:F15)</f>
        <v>-4322.310000000001</v>
      </c>
    </row>
    <row r="17" ht="11.25" customHeight="1"/>
    <row r="18" spans="1:6" ht="15.75">
      <c r="A18" s="70" t="s">
        <v>30</v>
      </c>
      <c r="B18" s="70"/>
      <c r="C18" s="70"/>
      <c r="D18" s="70"/>
      <c r="E18" s="70"/>
      <c r="F18" s="70"/>
    </row>
    <row r="19" spans="1:8" ht="15.75">
      <c r="A19" s="64"/>
      <c r="B19" s="64"/>
      <c r="C19" s="64"/>
      <c r="D19" s="64"/>
      <c r="E19" s="64"/>
      <c r="F19" s="64"/>
      <c r="H19" s="5" t="s">
        <v>31</v>
      </c>
    </row>
    <row r="20" spans="1:8" ht="33" customHeight="1">
      <c r="A20" s="17" t="s">
        <v>43</v>
      </c>
      <c r="B20" s="71" t="s">
        <v>6</v>
      </c>
      <c r="C20" s="71"/>
      <c r="D20" s="71"/>
      <c r="E20" s="71"/>
      <c r="F20" s="21" t="s">
        <v>18</v>
      </c>
      <c r="G20" s="22"/>
      <c r="H20" s="5">
        <f>D5</f>
        <v>302.3</v>
      </c>
    </row>
    <row r="21" spans="1:10" ht="18" customHeight="1">
      <c r="A21" s="23">
        <v>1</v>
      </c>
      <c r="B21" s="72" t="s">
        <v>8</v>
      </c>
      <c r="C21" s="72"/>
      <c r="D21" s="72"/>
      <c r="E21" s="72"/>
      <c r="F21" s="1">
        <f>I12</f>
        <v>11608.320000000002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73" t="s">
        <v>49</v>
      </c>
      <c r="C22" s="73"/>
      <c r="D22" s="73"/>
      <c r="E22" s="73"/>
      <c r="F22" s="2">
        <f>D14</f>
        <v>1088.8</v>
      </c>
      <c r="G22" s="24"/>
    </row>
    <row r="23" spans="1:7" ht="18" customHeight="1">
      <c r="A23" s="25">
        <v>3</v>
      </c>
      <c r="B23" s="73" t="s">
        <v>55</v>
      </c>
      <c r="C23" s="73"/>
      <c r="D23" s="73"/>
      <c r="E23" s="73"/>
      <c r="F23" s="2">
        <f>0.6*12*H20</f>
        <v>2176.56</v>
      </c>
      <c r="G23" s="24"/>
    </row>
    <row r="24" spans="1:7" ht="9" customHeight="1" hidden="1" outlineLevel="1">
      <c r="A24" s="25">
        <v>4</v>
      </c>
      <c r="B24" s="73" t="s">
        <v>12</v>
      </c>
      <c r="C24" s="73"/>
      <c r="D24" s="73"/>
      <c r="E24" s="73"/>
      <c r="F24" s="2">
        <f>F25+F26+F27</f>
        <v>0</v>
      </c>
      <c r="G24" s="24"/>
    </row>
    <row r="25" spans="1:7" ht="9" customHeight="1" hidden="1" outlineLevel="1">
      <c r="A25" s="25" t="s">
        <v>13</v>
      </c>
      <c r="B25" s="73" t="s">
        <v>35</v>
      </c>
      <c r="C25" s="73"/>
      <c r="D25" s="73"/>
      <c r="E25" s="73"/>
      <c r="F25" s="3">
        <v>0</v>
      </c>
      <c r="G25" s="12"/>
    </row>
    <row r="26" spans="1:7" ht="9.75" customHeight="1" hidden="1" outlineLevel="1">
      <c r="A26" s="25" t="s">
        <v>13</v>
      </c>
      <c r="B26" s="73" t="s">
        <v>36</v>
      </c>
      <c r="C26" s="73"/>
      <c r="D26" s="73"/>
      <c r="E26" s="73"/>
      <c r="F26" s="3">
        <v>0</v>
      </c>
      <c r="G26" s="12"/>
    </row>
    <row r="27" spans="1:7" ht="6" customHeight="1" hidden="1" outlineLevel="1">
      <c r="A27" s="25" t="s">
        <v>13</v>
      </c>
      <c r="B27" s="73" t="s">
        <v>37</v>
      </c>
      <c r="C27" s="73"/>
      <c r="D27" s="73"/>
      <c r="E27" s="73"/>
      <c r="F27" s="3">
        <v>0</v>
      </c>
      <c r="G27" s="12"/>
    </row>
    <row r="28" spans="1:7" ht="17.25" customHeight="1" collapsed="1">
      <c r="A28" s="25">
        <v>4</v>
      </c>
      <c r="B28" s="69" t="s">
        <v>54</v>
      </c>
      <c r="C28" s="69"/>
      <c r="D28" s="69"/>
      <c r="E28" s="69"/>
      <c r="F28" s="3">
        <f>D15</f>
        <v>1335.41</v>
      </c>
      <c r="G28" s="12"/>
    </row>
    <row r="29" spans="1:7" ht="17.25" customHeight="1">
      <c r="A29" s="25">
        <v>5</v>
      </c>
      <c r="B29" s="69" t="s">
        <v>58</v>
      </c>
      <c r="C29" s="69"/>
      <c r="D29" s="69"/>
      <c r="E29" s="69"/>
      <c r="F29" s="3">
        <f>D12+D13</f>
        <v>6491.400000000001</v>
      </c>
      <c r="G29" s="12"/>
    </row>
    <row r="30" spans="1:7" s="28" customFormat="1" ht="21" customHeight="1">
      <c r="A30" s="26"/>
      <c r="B30" s="74" t="s">
        <v>14</v>
      </c>
      <c r="C30" s="74"/>
      <c r="D30" s="74"/>
      <c r="E30" s="74"/>
      <c r="F30" s="27">
        <f>F21+F22+F23+F24+F29+F28</f>
        <v>22700.49</v>
      </c>
      <c r="G30" s="9"/>
    </row>
    <row r="32" spans="1:6" ht="18" customHeight="1">
      <c r="A32" s="62" t="s">
        <v>82</v>
      </c>
      <c r="B32" s="62"/>
      <c r="C32" s="62"/>
      <c r="D32" s="62"/>
      <c r="E32" s="62"/>
      <c r="F32" s="3">
        <f>D7+D16-F30</f>
        <v>27173.760000000006</v>
      </c>
    </row>
    <row r="33" spans="1:6" ht="20.25" customHeight="1">
      <c r="A33" s="62" t="s">
        <v>80</v>
      </c>
      <c r="B33" s="62"/>
      <c r="C33" s="62"/>
      <c r="D33" s="62"/>
      <c r="E33" s="62"/>
      <c r="F33" s="3">
        <f>F16</f>
        <v>-4322.310000000001</v>
      </c>
    </row>
    <row r="34" spans="1:6" ht="18" customHeight="1">
      <c r="A34" s="63" t="s">
        <v>81</v>
      </c>
      <c r="B34" s="63"/>
      <c r="C34" s="63"/>
      <c r="D34" s="63"/>
      <c r="E34" s="63"/>
      <c r="F34" s="3">
        <f>F32+F33</f>
        <v>22851.450000000004</v>
      </c>
    </row>
    <row r="35" ht="11.25" customHeight="1"/>
    <row r="37" spans="1:6" ht="15.75">
      <c r="A37" s="29" t="s">
        <v>26</v>
      </c>
      <c r="B37" s="29" t="s">
        <v>17</v>
      </c>
      <c r="C37" s="75" t="s">
        <v>38</v>
      </c>
      <c r="D37" s="76"/>
      <c r="E37" s="77"/>
      <c r="F37" s="29" t="s">
        <v>39</v>
      </c>
    </row>
    <row r="38" spans="1:6" ht="15.75">
      <c r="A38" s="4"/>
      <c r="B38" s="6"/>
      <c r="C38" s="78"/>
      <c r="D38" s="79"/>
      <c r="E38" s="80"/>
      <c r="F38" s="7"/>
    </row>
    <row r="39" spans="1:6" s="28" customFormat="1" ht="15.75">
      <c r="A39" s="81" t="s">
        <v>40</v>
      </c>
      <c r="B39" s="81"/>
      <c r="C39" s="81"/>
      <c r="D39" s="81"/>
      <c r="E39" s="81"/>
      <c r="F39" s="30">
        <f>SUM(F38:F38)</f>
        <v>0</v>
      </c>
    </row>
  </sheetData>
  <sheetProtection selectLockedCells="1" selectUnlockedCells="1"/>
  <mergeCells count="17">
    <mergeCell ref="B28:E28"/>
    <mergeCell ref="A1:F1"/>
    <mergeCell ref="A2:F2"/>
    <mergeCell ref="A18:F18"/>
    <mergeCell ref="B20:E20"/>
    <mergeCell ref="B21:E21"/>
    <mergeCell ref="B22:E22"/>
    <mergeCell ref="B29:E29"/>
    <mergeCell ref="B30:E30"/>
    <mergeCell ref="C37:E37"/>
    <mergeCell ref="C38:E38"/>
    <mergeCell ref="A39:E39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0" t="s">
        <v>41</v>
      </c>
      <c r="B1" s="70"/>
      <c r="C1" s="70"/>
      <c r="D1" s="70"/>
      <c r="E1" s="70"/>
      <c r="F1" s="70"/>
      <c r="G1" s="8"/>
    </row>
    <row r="2" spans="1:8" ht="15.75">
      <c r="A2" s="70" t="s">
        <v>62</v>
      </c>
      <c r="B2" s="70"/>
      <c r="C2" s="70"/>
      <c r="D2" s="70"/>
      <c r="E2" s="70"/>
      <c r="F2" s="70"/>
      <c r="G2" s="9"/>
      <c r="H2" s="10"/>
    </row>
    <row r="3" ht="9" customHeight="1"/>
    <row r="4" spans="1:6" ht="15.75" hidden="1" outlineLevel="1">
      <c r="A4" s="12" t="s">
        <v>64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302.3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21</v>
      </c>
      <c r="C7" s="9"/>
      <c r="D7" s="13">
        <f>'2014'!B28</f>
        <v>44120.58</v>
      </c>
      <c r="E7" s="9" t="s">
        <v>22</v>
      </c>
      <c r="F7" s="9"/>
    </row>
    <row r="8" spans="1:6" ht="15.75">
      <c r="A8" s="9" t="s">
        <v>23</v>
      </c>
      <c r="C8" s="12"/>
      <c r="D8" s="14">
        <f>C16</f>
        <v>-4119.2699999999995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8">
        <v>-3413.22</v>
      </c>
      <c r="D11" s="56">
        <v>40958.64</v>
      </c>
      <c r="E11" s="56">
        <v>40958.64</v>
      </c>
      <c r="F11" s="56">
        <f>C11-D11+E11</f>
        <v>-3413.220000000001</v>
      </c>
      <c r="G11" s="5" t="s">
        <v>44</v>
      </c>
      <c r="H11" s="5">
        <v>9.71</v>
      </c>
      <c r="I11" s="33">
        <f>H11*12*H20</f>
        <v>35223.99600000001</v>
      </c>
    </row>
    <row r="12" spans="1:9" s="20" customFormat="1" ht="15.75">
      <c r="A12" s="4">
        <v>2</v>
      </c>
      <c r="B12" s="18" t="s">
        <v>3</v>
      </c>
      <c r="C12" s="58">
        <v>-362.96</v>
      </c>
      <c r="D12" s="56">
        <v>4355.52</v>
      </c>
      <c r="E12" s="56">
        <v>4355.52</v>
      </c>
      <c r="F12" s="56">
        <f>C12-D12+E12</f>
        <v>-362.96000000000004</v>
      </c>
      <c r="G12" s="12" t="s">
        <v>45</v>
      </c>
      <c r="H12" s="5">
        <v>3.2</v>
      </c>
      <c r="I12" s="32">
        <f>H12*12*H20</f>
        <v>11608.320000000002</v>
      </c>
    </row>
    <row r="13" spans="1:9" s="20" customFormat="1" ht="29.25" customHeight="1">
      <c r="A13" s="4">
        <v>3</v>
      </c>
      <c r="B13" s="18" t="s">
        <v>48</v>
      </c>
      <c r="C13" s="58">
        <v>-177.99</v>
      </c>
      <c r="D13" s="56">
        <v>2135.88</v>
      </c>
      <c r="E13" s="56">
        <v>2135.88</v>
      </c>
      <c r="F13" s="56">
        <f>C13-D13+E13</f>
        <v>-177.98999999999978</v>
      </c>
      <c r="G13" s="12" t="s">
        <v>59</v>
      </c>
      <c r="H13" s="5">
        <v>0.6</v>
      </c>
      <c r="I13" s="32">
        <f>H13*12*H20</f>
        <v>2176.56</v>
      </c>
    </row>
    <row r="14" spans="1:8" s="20" customFormat="1" ht="30" customHeight="1">
      <c r="A14" s="4">
        <v>4</v>
      </c>
      <c r="B14" s="18" t="s">
        <v>49</v>
      </c>
      <c r="C14" s="58">
        <v>-90.74</v>
      </c>
      <c r="D14" s="56">
        <v>1088.8</v>
      </c>
      <c r="E14" s="56">
        <v>1088.8</v>
      </c>
      <c r="F14" s="56">
        <f>C14-D14+E14</f>
        <v>-90.74000000000001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8">
        <v>-74.36</v>
      </c>
      <c r="D15" s="56">
        <v>1335.41</v>
      </c>
      <c r="E15" s="56">
        <v>1132.37</v>
      </c>
      <c r="F15" s="56">
        <f>C15-D15+E15</f>
        <v>-277.4000000000001</v>
      </c>
      <c r="G15" s="19"/>
      <c r="H15" s="19"/>
    </row>
    <row r="16" spans="1:6" ht="19.5" customHeight="1">
      <c r="A16" s="4"/>
      <c r="B16" s="18" t="s">
        <v>4</v>
      </c>
      <c r="C16" s="57">
        <f>SUM(C11:C15)</f>
        <v>-4119.2699999999995</v>
      </c>
      <c r="D16" s="57">
        <f>SUM(D11:D15)</f>
        <v>49874.25000000001</v>
      </c>
      <c r="E16" s="57">
        <f>SUM(E11:E15)</f>
        <v>49671.21000000001</v>
      </c>
      <c r="F16" s="57">
        <f>SUM(F11:F15)</f>
        <v>-4322.310000000001</v>
      </c>
    </row>
    <row r="17" ht="11.25" customHeight="1"/>
    <row r="18" spans="1:6" ht="15.75">
      <c r="A18" s="70" t="s">
        <v>30</v>
      </c>
      <c r="B18" s="70"/>
      <c r="C18" s="70"/>
      <c r="D18" s="70"/>
      <c r="E18" s="70"/>
      <c r="F18" s="70"/>
    </row>
    <row r="19" spans="1:8" ht="15.75">
      <c r="A19" s="31"/>
      <c r="B19" s="8"/>
      <c r="C19" s="8"/>
      <c r="D19" s="8"/>
      <c r="E19" s="8"/>
      <c r="F19" s="8"/>
      <c r="H19" s="5" t="s">
        <v>31</v>
      </c>
    </row>
    <row r="20" spans="1:8" ht="33" customHeight="1">
      <c r="A20" s="17" t="s">
        <v>43</v>
      </c>
      <c r="B20" s="71" t="s">
        <v>6</v>
      </c>
      <c r="C20" s="71"/>
      <c r="D20" s="71"/>
      <c r="E20" s="71"/>
      <c r="F20" s="21" t="s">
        <v>18</v>
      </c>
      <c r="G20" s="22"/>
      <c r="H20" s="5">
        <f>D5</f>
        <v>302.3</v>
      </c>
    </row>
    <row r="21" spans="1:10" ht="18" customHeight="1">
      <c r="A21" s="23">
        <v>1</v>
      </c>
      <c r="B21" s="72" t="s">
        <v>8</v>
      </c>
      <c r="C21" s="72"/>
      <c r="D21" s="72"/>
      <c r="E21" s="72"/>
      <c r="F21" s="1">
        <f>I12</f>
        <v>11608.320000000002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73" t="s">
        <v>49</v>
      </c>
      <c r="C22" s="73"/>
      <c r="D22" s="73"/>
      <c r="E22" s="73"/>
      <c r="F22" s="2">
        <f>D14</f>
        <v>1088.8</v>
      </c>
      <c r="G22" s="24"/>
    </row>
    <row r="23" spans="1:7" ht="18" customHeight="1">
      <c r="A23" s="25">
        <v>3</v>
      </c>
      <c r="B23" s="73" t="s">
        <v>55</v>
      </c>
      <c r="C23" s="73"/>
      <c r="D23" s="73"/>
      <c r="E23" s="73"/>
      <c r="F23" s="2">
        <f>I13</f>
        <v>2176.56</v>
      </c>
      <c r="G23" s="24"/>
    </row>
    <row r="24" spans="1:7" ht="18" customHeight="1" hidden="1" outlineLevel="1">
      <c r="A24" s="25">
        <v>4</v>
      </c>
      <c r="B24" s="73" t="s">
        <v>12</v>
      </c>
      <c r="C24" s="73"/>
      <c r="D24" s="73"/>
      <c r="E24" s="73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3" t="s">
        <v>35</v>
      </c>
      <c r="C25" s="73"/>
      <c r="D25" s="73"/>
      <c r="E25" s="73"/>
      <c r="F25" s="3">
        <v>0</v>
      </c>
      <c r="G25" s="12"/>
    </row>
    <row r="26" spans="1:7" ht="16.5" customHeight="1" hidden="1" outlineLevel="1">
      <c r="A26" s="25" t="s">
        <v>13</v>
      </c>
      <c r="B26" s="73" t="s">
        <v>36</v>
      </c>
      <c r="C26" s="73"/>
      <c r="D26" s="73"/>
      <c r="E26" s="73"/>
      <c r="F26" s="3">
        <v>0</v>
      </c>
      <c r="G26" s="12"/>
    </row>
    <row r="27" spans="1:7" ht="16.5" customHeight="1" hidden="1" outlineLevel="1">
      <c r="A27" s="25" t="s">
        <v>13</v>
      </c>
      <c r="B27" s="73" t="s">
        <v>37</v>
      </c>
      <c r="C27" s="73"/>
      <c r="D27" s="73"/>
      <c r="E27" s="73"/>
      <c r="F27" s="3">
        <v>0</v>
      </c>
      <c r="G27" s="12"/>
    </row>
    <row r="28" spans="1:7" ht="17.25" customHeight="1" collapsed="1">
      <c r="A28" s="25">
        <v>4</v>
      </c>
      <c r="B28" s="69" t="s">
        <v>54</v>
      </c>
      <c r="C28" s="69"/>
      <c r="D28" s="69"/>
      <c r="E28" s="69"/>
      <c r="F28" s="3">
        <f>D15</f>
        <v>1335.41</v>
      </c>
      <c r="G28" s="12"/>
    </row>
    <row r="29" spans="1:7" ht="17.25" customHeight="1">
      <c r="A29" s="25">
        <v>5</v>
      </c>
      <c r="B29" s="69" t="s">
        <v>58</v>
      </c>
      <c r="C29" s="69"/>
      <c r="D29" s="69"/>
      <c r="E29" s="69"/>
      <c r="F29" s="3">
        <f>D12+D13</f>
        <v>6491.400000000001</v>
      </c>
      <c r="G29" s="12"/>
    </row>
    <row r="30" spans="1:7" s="28" customFormat="1" ht="21" customHeight="1">
      <c r="A30" s="26"/>
      <c r="B30" s="74" t="s">
        <v>14</v>
      </c>
      <c r="C30" s="74"/>
      <c r="D30" s="74"/>
      <c r="E30" s="74"/>
      <c r="F30" s="27">
        <f>F21+F22+F23+F24+F29+F28</f>
        <v>22700.49</v>
      </c>
      <c r="G30" s="9"/>
    </row>
    <row r="32" spans="1:6" ht="18" customHeight="1">
      <c r="A32" s="62" t="s">
        <v>82</v>
      </c>
      <c r="B32" s="62"/>
      <c r="C32" s="62"/>
      <c r="D32" s="62"/>
      <c r="E32" s="62"/>
      <c r="F32" s="3">
        <f>D7+D16-F30</f>
        <v>71294.34000000001</v>
      </c>
    </row>
    <row r="33" spans="1:6" ht="20.25" customHeight="1">
      <c r="A33" s="62" t="s">
        <v>80</v>
      </c>
      <c r="B33" s="62"/>
      <c r="C33" s="62"/>
      <c r="D33" s="62"/>
      <c r="E33" s="62"/>
      <c r="F33" s="3">
        <f>F16</f>
        <v>-4322.310000000001</v>
      </c>
    </row>
    <row r="34" spans="1:6" ht="18" customHeight="1">
      <c r="A34" s="63" t="s">
        <v>81</v>
      </c>
      <c r="B34" s="63"/>
      <c r="C34" s="63"/>
      <c r="D34" s="63"/>
      <c r="E34" s="63"/>
      <c r="F34" s="3">
        <f>F32+F33</f>
        <v>66972.03000000001</v>
      </c>
    </row>
    <row r="35" ht="11.25" customHeight="1"/>
    <row r="37" spans="1:6" ht="15.75">
      <c r="A37" s="29" t="s">
        <v>26</v>
      </c>
      <c r="B37" s="29" t="s">
        <v>17</v>
      </c>
      <c r="C37" s="75" t="s">
        <v>38</v>
      </c>
      <c r="D37" s="76"/>
      <c r="E37" s="77"/>
      <c r="F37" s="29" t="s">
        <v>39</v>
      </c>
    </row>
    <row r="38" spans="1:6" ht="15.75">
      <c r="A38" s="4"/>
      <c r="B38" s="6"/>
      <c r="C38" s="78"/>
      <c r="D38" s="79"/>
      <c r="E38" s="80"/>
      <c r="F38" s="7"/>
    </row>
    <row r="39" spans="1:6" s="28" customFormat="1" ht="15.75">
      <c r="A39" s="81" t="s">
        <v>40</v>
      </c>
      <c r="B39" s="81"/>
      <c r="C39" s="81"/>
      <c r="D39" s="81"/>
      <c r="E39" s="81"/>
      <c r="F39" s="30">
        <f>SUM(F38:F38)</f>
        <v>0</v>
      </c>
    </row>
  </sheetData>
  <sheetProtection selectLockedCells="1" selectUnlockedCells="1"/>
  <mergeCells count="17">
    <mergeCell ref="B28:E28"/>
    <mergeCell ref="A1:F1"/>
    <mergeCell ref="A2:F2"/>
    <mergeCell ref="A18:F18"/>
    <mergeCell ref="B20:E20"/>
    <mergeCell ref="B21:E21"/>
    <mergeCell ref="B22:E22"/>
    <mergeCell ref="C38:E38"/>
    <mergeCell ref="A39:E39"/>
    <mergeCell ref="C37:E37"/>
    <mergeCell ref="B30:E30"/>
    <mergeCell ref="B23:E23"/>
    <mergeCell ref="B24:E24"/>
    <mergeCell ref="B25:E25"/>
    <mergeCell ref="B26:E26"/>
    <mergeCell ref="B27:E27"/>
    <mergeCell ref="B29:E2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9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2" t="s">
        <v>46</v>
      </c>
      <c r="B1" s="82"/>
      <c r="C1" s="82"/>
      <c r="D1" s="82"/>
      <c r="E1" s="82"/>
    </row>
    <row r="2" spans="1:5" ht="18.75">
      <c r="A2" s="82" t="s">
        <v>63</v>
      </c>
      <c r="B2" s="82"/>
      <c r="C2" s="82"/>
      <c r="D2" s="82"/>
      <c r="E2" s="82"/>
    </row>
    <row r="3" ht="18.75">
      <c r="A3" s="34"/>
    </row>
    <row r="4" ht="18.75">
      <c r="A4" s="35" t="s">
        <v>64</v>
      </c>
    </row>
    <row r="5" ht="18.75">
      <c r="A5" s="35" t="s">
        <v>65</v>
      </c>
    </row>
    <row r="6" ht="18.75">
      <c r="A6" s="35"/>
    </row>
    <row r="7" ht="16.5" thickBot="1">
      <c r="A7" s="36" t="s">
        <v>66</v>
      </c>
    </row>
    <row r="8" spans="1:5" ht="50.25" customHeight="1" thickBot="1">
      <c r="A8" s="37"/>
      <c r="B8" s="38" t="s">
        <v>47</v>
      </c>
      <c r="C8" s="38" t="s">
        <v>0</v>
      </c>
      <c r="D8" s="38" t="s">
        <v>1</v>
      </c>
      <c r="E8" s="38" t="s">
        <v>23</v>
      </c>
    </row>
    <row r="9" spans="1:5" ht="19.5" thickBot="1">
      <c r="A9" s="39" t="s">
        <v>2</v>
      </c>
      <c r="B9" s="40">
        <v>2956.49</v>
      </c>
      <c r="C9" s="40">
        <v>46601.46</v>
      </c>
      <c r="D9" s="40">
        <v>46144.73</v>
      </c>
      <c r="E9" s="40">
        <v>3413.22</v>
      </c>
    </row>
    <row r="10" spans="1:5" ht="19.5" thickBot="1">
      <c r="A10" s="39" t="s">
        <v>3</v>
      </c>
      <c r="B10" s="40">
        <v>314.39</v>
      </c>
      <c r="C10" s="40">
        <v>4955.59</v>
      </c>
      <c r="D10" s="40">
        <v>4907.02</v>
      </c>
      <c r="E10" s="40">
        <v>362.96</v>
      </c>
    </row>
    <row r="11" spans="1:5" ht="38.25" thickBot="1">
      <c r="A11" s="39" t="s">
        <v>48</v>
      </c>
      <c r="B11" s="40">
        <v>275.07</v>
      </c>
      <c r="C11" s="40">
        <v>2406.4</v>
      </c>
      <c r="D11" s="40">
        <v>2503.48</v>
      </c>
      <c r="E11" s="40">
        <v>177.99</v>
      </c>
    </row>
    <row r="12" spans="1:5" ht="19.5" customHeight="1" thickBot="1">
      <c r="A12" s="39" t="s">
        <v>49</v>
      </c>
      <c r="B12" s="40">
        <v>78.6</v>
      </c>
      <c r="C12" s="40">
        <v>1238.87</v>
      </c>
      <c r="D12" s="40">
        <v>1226.73</v>
      </c>
      <c r="E12" s="40">
        <v>90.74</v>
      </c>
    </row>
    <row r="13" spans="1:5" ht="38.25" thickBot="1">
      <c r="A13" s="39" t="s">
        <v>54</v>
      </c>
      <c r="B13" s="40">
        <v>143</v>
      </c>
      <c r="C13" s="40">
        <v>722.16</v>
      </c>
      <c r="D13" s="40">
        <v>790.8</v>
      </c>
      <c r="E13" s="40">
        <v>74.36</v>
      </c>
    </row>
    <row r="14" spans="1:5" ht="19.5" thickBot="1">
      <c r="A14" s="39" t="s">
        <v>4</v>
      </c>
      <c r="B14" s="41">
        <v>3767.55</v>
      </c>
      <c r="C14" s="41">
        <v>55924.48</v>
      </c>
      <c r="D14" s="41">
        <v>55572.76</v>
      </c>
      <c r="E14" s="41">
        <v>4119.27</v>
      </c>
    </row>
    <row r="15" ht="18.75">
      <c r="A15" s="42"/>
    </row>
    <row r="16" ht="19.5" thickBot="1">
      <c r="A16" s="42" t="s">
        <v>5</v>
      </c>
    </row>
    <row r="17" spans="1:3" ht="38.25" thickBot="1">
      <c r="A17" s="43" t="s">
        <v>50</v>
      </c>
      <c r="B17" s="38" t="s">
        <v>6</v>
      </c>
      <c r="C17" s="38" t="s">
        <v>18</v>
      </c>
    </row>
    <row r="18" spans="1:3" ht="19.5" thickBot="1">
      <c r="A18" s="44" t="s">
        <v>7</v>
      </c>
      <c r="B18" s="45" t="s">
        <v>3</v>
      </c>
      <c r="C18" s="40">
        <v>7361.99</v>
      </c>
    </row>
    <row r="19" spans="1:3" ht="19.5" thickBot="1">
      <c r="A19" s="44" t="s">
        <v>9</v>
      </c>
      <c r="B19" s="45" t="s">
        <v>49</v>
      </c>
      <c r="C19" s="40">
        <v>1238.87</v>
      </c>
    </row>
    <row r="20" spans="1:3" ht="38.25" thickBot="1">
      <c r="A20" s="44" t="s">
        <v>10</v>
      </c>
      <c r="B20" s="45" t="s">
        <v>54</v>
      </c>
      <c r="C20" s="40">
        <v>722.16</v>
      </c>
    </row>
    <row r="21" spans="1:3" ht="19.5" thickBot="1">
      <c r="A21" s="44" t="s">
        <v>11</v>
      </c>
      <c r="B21" s="45" t="s">
        <v>55</v>
      </c>
      <c r="C21" s="40">
        <v>2176.56</v>
      </c>
    </row>
    <row r="22" spans="1:3" ht="19.5" thickBot="1">
      <c r="A22" s="44" t="s">
        <v>56</v>
      </c>
      <c r="B22" s="45" t="s">
        <v>8</v>
      </c>
      <c r="C22" s="40">
        <v>11608.32</v>
      </c>
    </row>
    <row r="23" spans="1:3" ht="38.25" thickBot="1">
      <c r="A23" s="44" t="s">
        <v>57</v>
      </c>
      <c r="B23" s="45" t="s">
        <v>12</v>
      </c>
      <c r="C23" s="40">
        <v>13341</v>
      </c>
    </row>
    <row r="24" spans="1:3" ht="19.5" thickBot="1">
      <c r="A24" s="44" t="s">
        <v>13</v>
      </c>
      <c r="B24" s="46" t="s">
        <v>67</v>
      </c>
      <c r="C24" s="40">
        <v>2148</v>
      </c>
    </row>
    <row r="25" spans="1:3" ht="38.25" thickBot="1">
      <c r="A25" s="44" t="s">
        <v>13</v>
      </c>
      <c r="B25" s="46" t="s">
        <v>68</v>
      </c>
      <c r="C25" s="40">
        <v>11193</v>
      </c>
    </row>
    <row r="26" spans="1:3" ht="38.25" thickBot="1">
      <c r="A26" s="39"/>
      <c r="B26" s="47" t="s">
        <v>51</v>
      </c>
      <c r="C26" s="41">
        <v>36448.9</v>
      </c>
    </row>
    <row r="27" ht="15.75" thickBot="1">
      <c r="A27" s="48"/>
    </row>
    <row r="28" spans="1:2" ht="57" thickBot="1">
      <c r="A28" s="59" t="s">
        <v>61</v>
      </c>
      <c r="B28" s="38">
        <v>44120.58</v>
      </c>
    </row>
    <row r="29" spans="1:2" ht="57" thickBot="1">
      <c r="A29" s="39" t="s">
        <v>15</v>
      </c>
      <c r="B29" s="41">
        <v>4119.27</v>
      </c>
    </row>
    <row r="30" spans="1:2" ht="38.25" thickBot="1">
      <c r="A30" s="44" t="s">
        <v>16</v>
      </c>
      <c r="B30" s="41" t="s">
        <v>69</v>
      </c>
    </row>
    <row r="31" spans="1:2" ht="38.25" thickBot="1">
      <c r="A31" s="44" t="s">
        <v>52</v>
      </c>
      <c r="B31" s="41">
        <v>3413.22</v>
      </c>
    </row>
    <row r="32" ht="15">
      <c r="A32" s="48"/>
    </row>
    <row r="33" ht="15.75">
      <c r="A33" s="49" t="s">
        <v>70</v>
      </c>
    </row>
    <row r="34" ht="15.75">
      <c r="A34" s="50"/>
    </row>
    <row r="35" ht="15.75">
      <c r="A35" s="50"/>
    </row>
    <row r="36" ht="15.75">
      <c r="A36" s="50"/>
    </row>
    <row r="37" ht="15.75">
      <c r="A37" s="50"/>
    </row>
    <row r="38" ht="15.75">
      <c r="A38" s="50"/>
    </row>
    <row r="39" ht="15.75">
      <c r="A39" s="50" t="s">
        <v>60</v>
      </c>
    </row>
    <row r="40" ht="16.5" thickBot="1">
      <c r="A40" s="50"/>
    </row>
    <row r="41" spans="1:3" ht="15.75" thickBot="1">
      <c r="A41" s="51" t="s">
        <v>17</v>
      </c>
      <c r="B41" s="52" t="s">
        <v>38</v>
      </c>
      <c r="C41" s="52" t="s">
        <v>53</v>
      </c>
    </row>
    <row r="42" spans="1:3" ht="30.75" thickBot="1">
      <c r="A42" s="53" t="s">
        <v>71</v>
      </c>
      <c r="B42" s="60" t="s">
        <v>72</v>
      </c>
      <c r="C42" s="55">
        <v>179</v>
      </c>
    </row>
    <row r="43" spans="1:3" ht="15.75" thickBot="1">
      <c r="A43" s="53" t="s">
        <v>73</v>
      </c>
      <c r="B43" s="54" t="s">
        <v>72</v>
      </c>
      <c r="C43" s="55">
        <v>179</v>
      </c>
    </row>
    <row r="44" spans="1:3" ht="15.75" thickBot="1">
      <c r="A44" s="53" t="s">
        <v>74</v>
      </c>
      <c r="B44" s="54" t="s">
        <v>75</v>
      </c>
      <c r="C44" s="55">
        <v>9032</v>
      </c>
    </row>
    <row r="45" spans="1:3" ht="15.75" thickBot="1">
      <c r="A45" s="53" t="s">
        <v>76</v>
      </c>
      <c r="B45" s="54" t="s">
        <v>77</v>
      </c>
      <c r="C45" s="55">
        <v>2161</v>
      </c>
    </row>
    <row r="46" spans="1:3" ht="30.75" thickBot="1">
      <c r="A46" s="53" t="s">
        <v>78</v>
      </c>
      <c r="B46" s="60" t="s">
        <v>72</v>
      </c>
      <c r="C46" s="55">
        <v>179</v>
      </c>
    </row>
    <row r="47" spans="1:3" ht="30.75" thickBot="1">
      <c r="A47" s="53" t="s">
        <v>79</v>
      </c>
      <c r="B47" s="60" t="s">
        <v>72</v>
      </c>
      <c r="C47" s="61">
        <v>179</v>
      </c>
    </row>
    <row r="48" ht="15.75">
      <c r="A48" s="4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2017-09-05T15:06:49Z</cp:lastPrinted>
  <dcterms:created xsi:type="dcterms:W3CDTF">2015-10-12T10:40:12Z</dcterms:created>
  <dcterms:modified xsi:type="dcterms:W3CDTF">2018-03-28T08:45:04Z</dcterms:modified>
  <cp:category/>
  <cp:version/>
  <cp:contentType/>
  <cp:contentStatus/>
</cp:coreProperties>
</file>