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'2015'!$A$1:$F$36</definedName>
    <definedName name="_xlnm.Print_Area" localSheetId="2">'2015 (2)'!$A$1:$F$36</definedName>
  </definedNames>
  <calcPr fullCalcOnLoad="1" refMode="R1C1"/>
</workbook>
</file>

<file path=xl/sharedStrings.xml><?xml version="1.0" encoding="utf-8"?>
<sst xmlns="http://schemas.openxmlformats.org/spreadsheetml/2006/main" count="290" uniqueCount="103">
  <si>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</si>
  <si>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</si>
  <si>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</si>
  <si>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</si>
  <si>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</si>
  <si>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</si>
  <si>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</si>
  <si>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</si>
  <si>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</si>
  <si>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</si>
  <si>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</si>
  <si>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</si>
  <si>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</si>
  <si>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</si>
  <si>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</si>
  <si>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</si>
  <si>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</si>
  <si>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</si>
  <si>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</si>
  <si>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</si>
  <si>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</si>
  <si>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</si>
  <si>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</si>
  <si>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</si>
  <si>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</si>
  <si>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</si>
  <si>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</si>
  <si>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</si>
  <si>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</si>
  <si>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</si>
  <si>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</si>
  <si>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</si>
  <si>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</si>
  <si>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</si>
  <si>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</si>
  <si>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</si>
  <si>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</si>
  <si>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</si>
  <si>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</si>
  <si>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</si>
  <si>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</si>
  <si>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</si>
  <si>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</si>
  <si>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</si>
  <si>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Складирование ТБО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</si>
  <si>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</si>
  <si>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</si>
  <si>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</si>
  <si>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</si>
  <si>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</si>
  <si>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Электроэнергия МОП</t>
  </si>
  <si>
    <t>5.</t>
  </si>
  <si>
    <t>6.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</si>
  <si>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</si>
  <si>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</si>
  <si>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</si>
  <si>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</si>
  <si>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снятие показаний</t>
  </si>
  <si>
    <t>Экономист ООО «УК Старый город»                                                                  Хромушина Т.В.</t>
  </si>
  <si>
    <t>31,12,2014</t>
  </si>
  <si>
    <t>осмотр эл/сетей</t>
  </si>
  <si>
    <t>Ул. Лескова, д. 42 - 44</t>
  </si>
  <si>
    <t>Ул. Лескова, д. 42-44</t>
  </si>
  <si>
    <t>В управлении ООО «УК Старый Город» - с 01.06.2014 года</t>
  </si>
  <si>
    <t>Общая площадь квартир –  280,80 м.кв.</t>
  </si>
  <si>
    <t>Остаток на 01.06.2014 года – 0</t>
  </si>
  <si>
    <t>Задолженность на 01.06.2014 г</t>
  </si>
  <si>
    <t>4644,20</t>
  </si>
  <si>
    <t>24,07,2014</t>
  </si>
  <si>
    <t>осмотр эл.сетей</t>
  </si>
  <si>
    <t>снятие показаний эл/счетчика</t>
  </si>
  <si>
    <t>снятие показаний общедомового прибора учета э/э</t>
  </si>
  <si>
    <t>осмотр систем водоснабжения, водоотведения на предмет утечки по заявке</t>
  </si>
  <si>
    <t>арс</t>
  </si>
  <si>
    <t>Вывоз КГМ</t>
  </si>
  <si>
    <t>Услуги аварийной службы</t>
  </si>
  <si>
    <t>ежемесячно</t>
  </si>
  <si>
    <t>Задолженность населения на 31.12.2015 г.</t>
  </si>
  <si>
    <t>Справочно: финансовый результат с учетом задолженности</t>
  </si>
  <si>
    <t>Снятие показаний приборов учета э/э</t>
  </si>
  <si>
    <t>Сальдо на 31.12.2015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</si>
  <si>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</si>
  <si>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</si>
  <si>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</si>
  <si>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</si>
  <si>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</si>
  <si>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</si>
  <si>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</si>
  <si>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Осмотр электрических сетей</t>
  </si>
  <si>
    <t>Ремонт силового предохранительного шкафа</t>
  </si>
  <si>
    <t>Аварийные работы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</si>
  <si>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</si>
  <si>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</si>
  <si>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</si>
  <si>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</si>
  <si>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</si>
  <si>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</si>
  <si>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</si>
  <si>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</si>
  <si>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Водоотведение на соид</t>
  </si>
  <si>
    <t>Электроэнергия на соид</t>
  </si>
  <si>
    <t>ежемесячно с 01.01.2017 по 31.07.2017</t>
  </si>
  <si>
    <t xml:space="preserve">Обследование чердачных, подвальных и лест. клеток  на предмет утечки трубопроводов.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</si>
</sst>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3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46" fillId="0" borderId="24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6" fillId="0" borderId="25" xfId="0" applyFont="1" applyBorder="1" applyAlignment="1">
      <alignment horizontal="right" vertical="center"/>
    </xf>
    <xf numFmtId="0" fontId="46" fillId="0" borderId="26" xfId="0" applyFont="1" applyBorder="1" applyAlignment="1">
      <alignment vertical="center" wrapText="1"/>
    </xf>
    <xf numFmtId="0" fontId="46" fillId="0" borderId="27" xfId="0" applyFont="1" applyBorder="1" applyAlignment="1">
      <alignment horizontal="right" vertical="center"/>
    </xf>
    <xf numFmtId="4" fontId="2" fillId="4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/>
    </xf>
    <xf numFmtId="14" fontId="45" fillId="33" borderId="13" xfId="0" applyNumberFormat="1" applyFont="1" applyFill="1" applyBorder="1" applyAlignment="1">
      <alignment horizontal="center" vertical="center"/>
    </xf>
    <xf numFmtId="0" fontId="45" fillId="37" borderId="13" xfId="0" applyFont="1" applyFill="1" applyBorder="1" applyAlignment="1">
      <alignment horizontal="center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8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8" borderId="28" xfId="0" applyFont="1" applyFill="1" applyBorder="1" applyAlignment="1">
      <alignment horizontal="left" vertical="center" wrapText="1"/>
    </xf>
    <xf numFmtId="0" fontId="1" fillId="38" borderId="29" xfId="0" applyFont="1" applyFill="1" applyBorder="1" applyAlignment="1">
      <alignment horizontal="left" vertical="center" wrapText="1"/>
    </xf>
    <xf numFmtId="0" fontId="1" fillId="38" borderId="3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30" xfId="0" applyFont="1" applyFill="1" applyBorder="1" applyAlignment="1">
      <alignment horizontal="center" vertical="center"/>
    </xf>
    <xf numFmtId="0" fontId="45" fillId="33" borderId="28" xfId="0" applyFont="1" applyFill="1" applyBorder="1" applyAlignment="1">
      <alignment horizontal="left" vertical="center" wrapText="1"/>
    </xf>
    <xf numFmtId="0" fontId="45" fillId="33" borderId="29" xfId="0" applyFont="1" applyFill="1" applyBorder="1" applyAlignment="1">
      <alignment horizontal="left" vertical="center" wrapText="1"/>
    </xf>
    <xf numFmtId="0" fontId="45" fillId="33" borderId="30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wrapText="1"/>
    </xf>
    <xf numFmtId="0" fontId="2" fillId="33" borderId="29" xfId="0" applyFont="1" applyFill="1" applyBorder="1" applyAlignment="1">
      <alignment horizontal="left" wrapText="1"/>
    </xf>
    <xf numFmtId="0" fontId="2" fillId="33" borderId="30" xfId="0" applyFont="1" applyFill="1" applyBorder="1" applyAlignment="1">
      <alignment horizontal="left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wrapText="1"/>
    </xf>
    <xf numFmtId="0" fontId="2" fillId="4" borderId="29" xfId="0" applyFont="1" applyFill="1" applyBorder="1" applyAlignment="1">
      <alignment horizontal="left" wrapText="1"/>
    </xf>
    <xf numFmtId="0" fontId="2" fillId="4" borderId="30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49"/>
  <sheetViews>
    <sheetView tabSelected="1" zoomScalePageLayoutView="0" workbookViewId="0" topLeftCell="A29">
      <selection activeCell="A36" sqref="A36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7" t="s">
        <v>91</v>
      </c>
      <c r="B1" s="97"/>
      <c r="C1" s="97"/>
      <c r="D1" s="97"/>
      <c r="E1" s="97"/>
      <c r="F1" s="97"/>
      <c r="G1" s="75"/>
    </row>
    <row r="2" spans="1:8" ht="15.75">
      <c r="A2" s="97" t="s">
        <v>61</v>
      </c>
      <c r="B2" s="97"/>
      <c r="C2" s="97"/>
      <c r="D2" s="97"/>
      <c r="E2" s="97"/>
      <c r="F2" s="97"/>
      <c r="G2" s="7"/>
      <c r="H2" s="8"/>
    </row>
    <row r="3" ht="9" customHeight="1"/>
    <row r="4" spans="1:6" ht="15.75" hidden="1" outlineLevel="1">
      <c r="A4" s="10" t="s">
        <v>63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280.8</v>
      </c>
      <c r="E5" s="10" t="s">
        <v>18</v>
      </c>
      <c r="F5" s="10"/>
    </row>
    <row r="6" ht="9" customHeight="1" collapsed="1">
      <c r="I6" s="31"/>
    </row>
    <row r="7" spans="1:6" ht="15.75">
      <c r="A7" s="7" t="s">
        <v>92</v>
      </c>
      <c r="C7" s="7"/>
      <c r="D7" s="11">
        <f>'2016'!F33</f>
        <v>40878.59</v>
      </c>
      <c r="E7" s="7" t="s">
        <v>20</v>
      </c>
      <c r="F7" s="7"/>
    </row>
    <row r="8" spans="1:6" ht="15.75">
      <c r="A8" s="7" t="s">
        <v>93</v>
      </c>
      <c r="C8" s="10"/>
      <c r="D8" s="12">
        <f>C19</f>
        <v>-4268.159999999995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94</v>
      </c>
      <c r="D10" s="15" t="s">
        <v>0</v>
      </c>
      <c r="E10" s="15" t="s">
        <v>27</v>
      </c>
      <c r="F10" s="15" t="s">
        <v>95</v>
      </c>
    </row>
    <row r="11" spans="1:9" s="18" customFormat="1" ht="30" customHeight="1">
      <c r="A11" s="4">
        <v>1</v>
      </c>
      <c r="B11" s="16" t="s">
        <v>2</v>
      </c>
      <c r="C11" s="60">
        <v>-3088.7999999999956</v>
      </c>
      <c r="D11" s="58">
        <v>37065.6</v>
      </c>
      <c r="E11" s="58">
        <v>37065.6</v>
      </c>
      <c r="F11" s="58">
        <f aca="true" t="shared" si="0" ref="F11:F18">C11-D11+E11</f>
        <v>-3088.7999999999956</v>
      </c>
      <c r="G11" s="5" t="s">
        <v>41</v>
      </c>
      <c r="H11" s="5">
        <v>11</v>
      </c>
      <c r="I11" s="31">
        <f>H11*12*H23</f>
        <v>37065.6</v>
      </c>
    </row>
    <row r="12" spans="1:9" s="18" customFormat="1" ht="15.75">
      <c r="A12" s="4">
        <v>2</v>
      </c>
      <c r="B12" s="16" t="s">
        <v>3</v>
      </c>
      <c r="C12" s="60">
        <v>-963.1399999999994</v>
      </c>
      <c r="D12" s="58">
        <v>11557.68</v>
      </c>
      <c r="E12" s="58">
        <v>11557.68</v>
      </c>
      <c r="F12" s="58">
        <f t="shared" si="0"/>
        <v>-963.1399999999994</v>
      </c>
      <c r="G12" s="10" t="s">
        <v>42</v>
      </c>
      <c r="H12" s="5">
        <v>5</v>
      </c>
      <c r="I12" s="30">
        <f>H12*12*H23</f>
        <v>16848</v>
      </c>
    </row>
    <row r="13" spans="1:9" s="18" customFormat="1" ht="31.5">
      <c r="A13" s="4">
        <v>3</v>
      </c>
      <c r="B13" s="16" t="s">
        <v>44</v>
      </c>
      <c r="C13" s="60">
        <v>-143.2099999999998</v>
      </c>
      <c r="D13" s="58">
        <v>1718.52</v>
      </c>
      <c r="E13" s="58">
        <v>1718.52</v>
      </c>
      <c r="F13" s="58">
        <f t="shared" si="0"/>
        <v>-143.2099999999998</v>
      </c>
      <c r="G13" s="10" t="s">
        <v>54</v>
      </c>
      <c r="H13" s="5">
        <v>0</v>
      </c>
      <c r="I13" s="30">
        <f>H13*12*H23</f>
        <v>0</v>
      </c>
    </row>
    <row r="14" spans="1:8" s="18" customFormat="1" ht="29.25" customHeight="1">
      <c r="A14" s="4">
        <v>4</v>
      </c>
      <c r="B14" s="16" t="s">
        <v>45</v>
      </c>
      <c r="C14" s="60">
        <v>-73.00999999999999</v>
      </c>
      <c r="D14" s="58">
        <v>1255.2</v>
      </c>
      <c r="E14" s="58">
        <v>1128.84</v>
      </c>
      <c r="F14" s="58">
        <f t="shared" si="0"/>
        <v>-199.37000000000012</v>
      </c>
      <c r="G14" s="17"/>
      <c r="H14" s="17"/>
    </row>
    <row r="15" spans="1:8" s="18" customFormat="1" ht="29.25" customHeight="1">
      <c r="A15" s="4">
        <v>5</v>
      </c>
      <c r="B15" s="16" t="s">
        <v>50</v>
      </c>
      <c r="C15" s="60">
        <v>0</v>
      </c>
      <c r="D15" s="58">
        <v>469.54</v>
      </c>
      <c r="E15" s="58">
        <v>469.54</v>
      </c>
      <c r="F15" s="58">
        <f t="shared" si="0"/>
        <v>0</v>
      </c>
      <c r="G15" s="17"/>
      <c r="H15" s="17"/>
    </row>
    <row r="16" spans="1:8" s="18" customFormat="1" ht="29.25" customHeight="1">
      <c r="A16" s="4">
        <v>6</v>
      </c>
      <c r="B16" s="16" t="s">
        <v>98</v>
      </c>
      <c r="C16" s="79">
        <v>0</v>
      </c>
      <c r="D16" s="59">
        <f>217.25+19.75</f>
        <v>237</v>
      </c>
      <c r="E16" s="59">
        <v>217.25</v>
      </c>
      <c r="F16" s="58">
        <f t="shared" si="0"/>
        <v>-19.75</v>
      </c>
      <c r="G16" s="17"/>
      <c r="H16" s="17"/>
    </row>
    <row r="17" spans="1:8" s="18" customFormat="1" ht="29.25" customHeight="1">
      <c r="A17" s="4">
        <v>7</v>
      </c>
      <c r="B17" s="16" t="s">
        <v>99</v>
      </c>
      <c r="C17" s="79">
        <v>0</v>
      </c>
      <c r="D17" s="59">
        <v>127.6</v>
      </c>
      <c r="E17" s="59">
        <v>111.65</v>
      </c>
      <c r="F17" s="58">
        <f t="shared" si="0"/>
        <v>-15.949999999999989</v>
      </c>
      <c r="G17" s="17"/>
      <c r="H17" s="17"/>
    </row>
    <row r="18" spans="1:8" s="18" customFormat="1" ht="29.25" customHeight="1">
      <c r="A18" s="4">
        <v>8</v>
      </c>
      <c r="B18" s="16" t="s">
        <v>100</v>
      </c>
      <c r="C18" s="79">
        <v>0</v>
      </c>
      <c r="D18" s="59">
        <f>9167.69-2320+1022.32</f>
        <v>7870.01</v>
      </c>
      <c r="E18" s="59">
        <v>7141.07</v>
      </c>
      <c r="F18" s="58">
        <f t="shared" si="0"/>
        <v>-728.9400000000005</v>
      </c>
      <c r="G18" s="17"/>
      <c r="H18" s="17"/>
    </row>
    <row r="19" spans="1:6" ht="19.5" customHeight="1">
      <c r="A19" s="4"/>
      <c r="B19" s="16" t="s">
        <v>4</v>
      </c>
      <c r="C19" s="59">
        <f>SUM(C11:C18)</f>
        <v>-4268.159999999995</v>
      </c>
      <c r="D19" s="59">
        <f>SUM(D11:D18)</f>
        <v>60301.149999999994</v>
      </c>
      <c r="E19" s="59">
        <f>SUM(E11:E18)</f>
        <v>59410.149999999994</v>
      </c>
      <c r="F19" s="59">
        <f>SUM(F11:F18)</f>
        <v>-5159.159999999995</v>
      </c>
    </row>
    <row r="20" ht="11.25" customHeight="1"/>
    <row r="21" spans="1:6" ht="15.75">
      <c r="A21" s="97" t="s">
        <v>28</v>
      </c>
      <c r="B21" s="97"/>
      <c r="C21" s="97"/>
      <c r="D21" s="97"/>
      <c r="E21" s="97"/>
      <c r="F21" s="97"/>
    </row>
    <row r="22" spans="1:8" ht="15.75">
      <c r="A22" s="75"/>
      <c r="B22" s="75"/>
      <c r="C22" s="75"/>
      <c r="D22" s="75"/>
      <c r="E22" s="75"/>
      <c r="F22" s="75"/>
      <c r="H22" s="5" t="s">
        <v>29</v>
      </c>
    </row>
    <row r="23" spans="1:8" ht="33" customHeight="1">
      <c r="A23" s="15" t="s">
        <v>40</v>
      </c>
      <c r="B23" s="98" t="s">
        <v>6</v>
      </c>
      <c r="C23" s="98"/>
      <c r="D23" s="98"/>
      <c r="E23" s="98"/>
      <c r="F23" s="19" t="s">
        <v>16</v>
      </c>
      <c r="G23" s="20"/>
      <c r="H23" s="5">
        <f>D5</f>
        <v>280.8</v>
      </c>
    </row>
    <row r="24" spans="1:10" ht="18" customHeight="1">
      <c r="A24" s="21">
        <v>1</v>
      </c>
      <c r="B24" s="99" t="s">
        <v>8</v>
      </c>
      <c r="C24" s="99"/>
      <c r="D24" s="99"/>
      <c r="E24" s="100"/>
      <c r="F24" s="78">
        <f>I12</f>
        <v>16848</v>
      </c>
      <c r="G24" s="10"/>
      <c r="H24" s="5" t="s">
        <v>30</v>
      </c>
      <c r="I24" s="5" t="s">
        <v>31</v>
      </c>
      <c r="J24" s="5" t="s">
        <v>32</v>
      </c>
    </row>
    <row r="25" spans="1:7" ht="18" customHeight="1">
      <c r="A25" s="23">
        <v>2</v>
      </c>
      <c r="B25" s="101" t="s">
        <v>45</v>
      </c>
      <c r="C25" s="101"/>
      <c r="D25" s="101"/>
      <c r="E25" s="102"/>
      <c r="F25" s="78">
        <f>D14</f>
        <v>1255.2</v>
      </c>
      <c r="G25" s="10"/>
    </row>
    <row r="26" spans="1:7" ht="18" customHeight="1">
      <c r="A26" s="23">
        <v>3</v>
      </c>
      <c r="B26" s="101" t="s">
        <v>74</v>
      </c>
      <c r="C26" s="101"/>
      <c r="D26" s="101"/>
      <c r="E26" s="102"/>
      <c r="F26" s="78">
        <f>I13</f>
        <v>0</v>
      </c>
      <c r="G26" s="10"/>
    </row>
    <row r="27" spans="1:7" ht="18" customHeight="1">
      <c r="A27" s="23">
        <v>4</v>
      </c>
      <c r="B27" s="101" t="s">
        <v>10</v>
      </c>
      <c r="C27" s="101"/>
      <c r="D27" s="101"/>
      <c r="E27" s="102"/>
      <c r="F27" s="78">
        <f>F28+F29+F30</f>
        <v>1567</v>
      </c>
      <c r="G27" s="10"/>
    </row>
    <row r="28" spans="1:7" ht="16.5" customHeight="1">
      <c r="A28" s="23" t="s">
        <v>11</v>
      </c>
      <c r="B28" s="101" t="s">
        <v>33</v>
      </c>
      <c r="C28" s="101"/>
      <c r="D28" s="101"/>
      <c r="E28" s="102"/>
      <c r="F28" s="78">
        <f>F46</f>
        <v>377</v>
      </c>
      <c r="G28" s="10"/>
    </row>
    <row r="29" spans="1:7" ht="16.5" customHeight="1">
      <c r="A29" s="23" t="s">
        <v>11</v>
      </c>
      <c r="B29" s="101" t="s">
        <v>79</v>
      </c>
      <c r="C29" s="101"/>
      <c r="D29" s="101"/>
      <c r="E29" s="102"/>
      <c r="F29" s="78">
        <f>F45</f>
        <v>1190</v>
      </c>
      <c r="G29" s="10"/>
    </row>
    <row r="30" spans="1:7" ht="16.5" customHeight="1">
      <c r="A30" s="23" t="s">
        <v>11</v>
      </c>
      <c r="B30" s="101" t="s">
        <v>34</v>
      </c>
      <c r="C30" s="101"/>
      <c r="D30" s="101"/>
      <c r="E30" s="102"/>
      <c r="F30" s="78">
        <v>0</v>
      </c>
      <c r="G30" s="10"/>
    </row>
    <row r="31" spans="1:7" ht="17.25" customHeight="1">
      <c r="A31" s="23">
        <v>5</v>
      </c>
      <c r="B31" s="92" t="s">
        <v>75</v>
      </c>
      <c r="C31" s="92"/>
      <c r="D31" s="92"/>
      <c r="E31" s="103"/>
      <c r="F31" s="78">
        <v>0</v>
      </c>
      <c r="G31" s="10"/>
    </row>
    <row r="32" spans="1:7" ht="17.25" customHeight="1">
      <c r="A32" s="23">
        <v>6</v>
      </c>
      <c r="B32" s="92" t="s">
        <v>50</v>
      </c>
      <c r="C32" s="92"/>
      <c r="D32" s="92"/>
      <c r="E32" s="92"/>
      <c r="F32" s="77">
        <f>D15</f>
        <v>469.54</v>
      </c>
      <c r="G32" s="10"/>
    </row>
    <row r="33" spans="1:7" ht="17.25" customHeight="1">
      <c r="A33" s="23">
        <v>7</v>
      </c>
      <c r="B33" s="92" t="s">
        <v>53</v>
      </c>
      <c r="C33" s="92"/>
      <c r="D33" s="92"/>
      <c r="E33" s="92"/>
      <c r="F33" s="3">
        <f>D12+D13</f>
        <v>13276.2</v>
      </c>
      <c r="G33" s="10"/>
    </row>
    <row r="34" spans="1:7" ht="17.25" customHeight="1">
      <c r="A34" s="23">
        <v>8</v>
      </c>
      <c r="B34" s="92" t="s">
        <v>98</v>
      </c>
      <c r="C34" s="92"/>
      <c r="D34" s="92"/>
      <c r="E34" s="92"/>
      <c r="F34" s="3">
        <f>D16</f>
        <v>237</v>
      </c>
      <c r="G34" s="10"/>
    </row>
    <row r="35" spans="1:7" ht="17.25" customHeight="1">
      <c r="A35" s="23">
        <v>9</v>
      </c>
      <c r="B35" s="92" t="s">
        <v>99</v>
      </c>
      <c r="C35" s="92"/>
      <c r="D35" s="92"/>
      <c r="E35" s="92"/>
      <c r="F35" s="3">
        <f>D17</f>
        <v>127.6</v>
      </c>
      <c r="G35" s="10"/>
    </row>
    <row r="36" spans="1:7" ht="17.25" customHeight="1">
      <c r="A36" s="23">
        <v>10</v>
      </c>
      <c r="B36" s="92" t="s">
        <v>100</v>
      </c>
      <c r="C36" s="92"/>
      <c r="D36" s="92"/>
      <c r="E36" s="92"/>
      <c r="F36" s="3">
        <f>D18</f>
        <v>7870.01</v>
      </c>
      <c r="G36" s="10"/>
    </row>
    <row r="37" spans="1:7" s="26" customFormat="1" ht="21" customHeight="1">
      <c r="A37" s="24"/>
      <c r="B37" s="104" t="s">
        <v>12</v>
      </c>
      <c r="C37" s="104"/>
      <c r="D37" s="104"/>
      <c r="E37" s="104"/>
      <c r="F37" s="25">
        <f>F24+F25+F26+F27+F33+F32+F31+F34+F35+F36</f>
        <v>41650.55</v>
      </c>
      <c r="G37" s="7"/>
    </row>
    <row r="39" spans="1:6" ht="18" customHeight="1">
      <c r="A39" s="68" t="s">
        <v>96</v>
      </c>
      <c r="B39" s="68"/>
      <c r="C39" s="68"/>
      <c r="D39" s="68"/>
      <c r="E39" s="68"/>
      <c r="F39" s="3">
        <f>D7+D19-F37</f>
        <v>59529.18999999999</v>
      </c>
    </row>
    <row r="40" spans="1:6" ht="20.25" customHeight="1">
      <c r="A40" s="68" t="s">
        <v>97</v>
      </c>
      <c r="B40" s="68"/>
      <c r="C40" s="68"/>
      <c r="D40" s="68"/>
      <c r="E40" s="68"/>
      <c r="F40" s="3">
        <f>F19</f>
        <v>-5159.159999999995</v>
      </c>
    </row>
    <row r="41" spans="1:6" ht="18" customHeight="1">
      <c r="A41" s="69" t="s">
        <v>78</v>
      </c>
      <c r="B41" s="69"/>
      <c r="C41" s="69"/>
      <c r="D41" s="69"/>
      <c r="E41" s="69"/>
      <c r="F41" s="3">
        <f>F40+F39</f>
        <v>54370.02999999999</v>
      </c>
    </row>
    <row r="42" ht="11.25" customHeight="1"/>
    <row r="43" ht="7.5" customHeight="1"/>
    <row r="44" spans="1:6" ht="15.75">
      <c r="A44" s="27" t="s">
        <v>24</v>
      </c>
      <c r="B44" s="27" t="s">
        <v>15</v>
      </c>
      <c r="C44" s="105" t="s">
        <v>35</v>
      </c>
      <c r="D44" s="106"/>
      <c r="E44" s="107"/>
      <c r="F44" s="80" t="s">
        <v>36</v>
      </c>
    </row>
    <row r="45" spans="1:6" s="33" customFormat="1" ht="27" customHeight="1">
      <c r="A45" s="80"/>
      <c r="B45" s="81" t="s">
        <v>101</v>
      </c>
      <c r="C45" s="108" t="s">
        <v>71</v>
      </c>
      <c r="D45" s="109"/>
      <c r="E45" s="110"/>
      <c r="F45" s="82">
        <f>170*7</f>
        <v>1190</v>
      </c>
    </row>
    <row r="46" spans="1:6" ht="32.25" customHeight="1">
      <c r="A46" s="80"/>
      <c r="B46" s="83">
        <v>42926</v>
      </c>
      <c r="C46" s="108" t="s">
        <v>102</v>
      </c>
      <c r="D46" s="109"/>
      <c r="E46" s="110"/>
      <c r="F46" s="84">
        <v>377</v>
      </c>
    </row>
    <row r="47" spans="1:6" s="72" customFormat="1" ht="15" customHeight="1">
      <c r="A47" s="80"/>
      <c r="B47" s="80"/>
      <c r="C47" s="85"/>
      <c r="D47" s="86"/>
      <c r="E47" s="87"/>
      <c r="F47" s="80"/>
    </row>
    <row r="48" spans="1:6" ht="15.75">
      <c r="A48" s="88"/>
      <c r="B48" s="89"/>
      <c r="C48" s="93"/>
      <c r="D48" s="94"/>
      <c r="E48" s="95"/>
      <c r="F48" s="90"/>
    </row>
    <row r="49" spans="1:6" ht="15.75">
      <c r="A49" s="96" t="s">
        <v>37</v>
      </c>
      <c r="B49" s="96"/>
      <c r="C49" s="96"/>
      <c r="D49" s="96"/>
      <c r="E49" s="96"/>
      <c r="F49" s="91">
        <f>SUM(F45:F48)</f>
        <v>1567</v>
      </c>
    </row>
  </sheetData>
  <sheetProtection/>
  <mergeCells count="23">
    <mergeCell ref="B32:E32"/>
    <mergeCell ref="B33:E33"/>
    <mergeCell ref="B37:E37"/>
    <mergeCell ref="C44:E44"/>
    <mergeCell ref="C45:E45"/>
    <mergeCell ref="C46:E46"/>
    <mergeCell ref="B34:E34"/>
    <mergeCell ref="B26:E26"/>
    <mergeCell ref="B27:E27"/>
    <mergeCell ref="B28:E28"/>
    <mergeCell ref="B29:E29"/>
    <mergeCell ref="B30:E30"/>
    <mergeCell ref="B31:E31"/>
    <mergeCell ref="B35:E35"/>
    <mergeCell ref="B36:E36"/>
    <mergeCell ref="C48:E48"/>
    <mergeCell ref="A49:E49"/>
    <mergeCell ref="A1:F1"/>
    <mergeCell ref="A2:F2"/>
    <mergeCell ref="A21:F21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3"/>
  <sheetViews>
    <sheetView zoomScalePageLayoutView="0" workbookViewId="0" topLeftCell="A18">
      <selection activeCell="D8" sqref="D8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7" t="s">
        <v>81</v>
      </c>
      <c r="B1" s="97"/>
      <c r="C1" s="97"/>
      <c r="D1" s="97"/>
      <c r="E1" s="97"/>
      <c r="F1" s="97"/>
      <c r="G1" s="74"/>
    </row>
    <row r="2" spans="1:8" ht="15.75">
      <c r="A2" s="97" t="s">
        <v>61</v>
      </c>
      <c r="B2" s="97"/>
      <c r="C2" s="97"/>
      <c r="D2" s="97"/>
      <c r="E2" s="97"/>
      <c r="F2" s="97"/>
      <c r="G2" s="7"/>
      <c r="H2" s="8"/>
    </row>
    <row r="3" ht="9" customHeight="1"/>
    <row r="4" spans="1:6" ht="15.75" hidden="1" outlineLevel="1">
      <c r="A4" s="10" t="s">
        <v>63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280.8</v>
      </c>
      <c r="E5" s="10" t="s">
        <v>18</v>
      </c>
      <c r="F5" s="10"/>
    </row>
    <row r="6" ht="9" customHeight="1" collapsed="1">
      <c r="I6" s="31"/>
    </row>
    <row r="7" spans="1:6" ht="15.75">
      <c r="A7" s="7" t="s">
        <v>82</v>
      </c>
      <c r="C7" s="7"/>
      <c r="D7" s="11">
        <f>'2015'!F33</f>
        <v>27546.989999999998</v>
      </c>
      <c r="E7" s="7" t="s">
        <v>20</v>
      </c>
      <c r="F7" s="7"/>
    </row>
    <row r="8" spans="1:6" ht="15.75">
      <c r="A8" s="7" t="s">
        <v>83</v>
      </c>
      <c r="C8" s="10"/>
      <c r="D8" s="12">
        <f>C16</f>
        <v>-4523.5799999999945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84</v>
      </c>
      <c r="D10" s="15" t="s">
        <v>0</v>
      </c>
      <c r="E10" s="15" t="s">
        <v>27</v>
      </c>
      <c r="F10" s="15" t="s">
        <v>85</v>
      </c>
    </row>
    <row r="11" spans="1:9" s="18" customFormat="1" ht="30" customHeight="1">
      <c r="A11" s="4">
        <v>1</v>
      </c>
      <c r="B11" s="16" t="s">
        <v>2</v>
      </c>
      <c r="C11" s="60">
        <v>-3088.7999999999956</v>
      </c>
      <c r="D11" s="58">
        <v>37065.6</v>
      </c>
      <c r="E11" s="58">
        <v>37065.6</v>
      </c>
      <c r="F11" s="58">
        <f>C11-D11+E11</f>
        <v>-3088.7999999999956</v>
      </c>
      <c r="G11" s="5" t="s">
        <v>41</v>
      </c>
      <c r="H11" s="5">
        <v>11</v>
      </c>
      <c r="I11" s="31">
        <f>H11*12*H20</f>
        <v>37065.6</v>
      </c>
    </row>
    <row r="12" spans="1:9" s="18" customFormat="1" ht="15.75">
      <c r="A12" s="4">
        <v>2</v>
      </c>
      <c r="B12" s="16" t="s">
        <v>3</v>
      </c>
      <c r="C12" s="60">
        <v>-963.1399999999994</v>
      </c>
      <c r="D12" s="58">
        <v>11557.68</v>
      </c>
      <c r="E12" s="58">
        <v>11557.68</v>
      </c>
      <c r="F12" s="58">
        <f>C12-D12+E12</f>
        <v>-963.1399999999994</v>
      </c>
      <c r="G12" s="10" t="s">
        <v>42</v>
      </c>
      <c r="H12" s="5">
        <v>5</v>
      </c>
      <c r="I12" s="30">
        <f>H12*12*H20</f>
        <v>16848</v>
      </c>
    </row>
    <row r="13" spans="1:9" s="18" customFormat="1" ht="31.5">
      <c r="A13" s="4">
        <v>3</v>
      </c>
      <c r="B13" s="16" t="s">
        <v>44</v>
      </c>
      <c r="C13" s="60">
        <v>-143.2099999999998</v>
      </c>
      <c r="D13" s="58">
        <v>1718.52</v>
      </c>
      <c r="E13" s="58">
        <v>1718.52</v>
      </c>
      <c r="F13" s="58">
        <f>C13-D13+E13</f>
        <v>-143.2099999999998</v>
      </c>
      <c r="G13" s="10" t="s">
        <v>54</v>
      </c>
      <c r="H13" s="5">
        <v>0</v>
      </c>
      <c r="I13" s="30">
        <f>H13*12*H20</f>
        <v>0</v>
      </c>
    </row>
    <row r="14" spans="1:8" s="18" customFormat="1" ht="29.25" customHeight="1">
      <c r="A14" s="4">
        <v>4</v>
      </c>
      <c r="B14" s="16" t="s">
        <v>45</v>
      </c>
      <c r="C14" s="60">
        <v>-73.00999999999999</v>
      </c>
      <c r="D14" s="58">
        <v>876.12</v>
      </c>
      <c r="E14" s="58">
        <v>876.12</v>
      </c>
      <c r="F14" s="58">
        <f>C14-D14+E14</f>
        <v>-73.00999999999999</v>
      </c>
      <c r="G14" s="17"/>
      <c r="H14" s="17"/>
    </row>
    <row r="15" spans="1:8" s="18" customFormat="1" ht="29.25" customHeight="1">
      <c r="A15" s="4">
        <v>5</v>
      </c>
      <c r="B15" s="16" t="s">
        <v>50</v>
      </c>
      <c r="C15" s="60">
        <v>-255.41999999999962</v>
      </c>
      <c r="D15" s="58">
        <v>4206.18</v>
      </c>
      <c r="E15" s="58">
        <v>4461.6</v>
      </c>
      <c r="F15" s="58">
        <f>C15-D15+E15</f>
        <v>0</v>
      </c>
      <c r="G15" s="17"/>
      <c r="H15" s="17"/>
    </row>
    <row r="16" spans="1:6" ht="19.5" customHeight="1">
      <c r="A16" s="4"/>
      <c r="B16" s="16" t="s">
        <v>4</v>
      </c>
      <c r="C16" s="59">
        <f>SUM(C11:C15)</f>
        <v>-4523.5799999999945</v>
      </c>
      <c r="D16" s="59">
        <f>SUM(D11:D15)</f>
        <v>55424.1</v>
      </c>
      <c r="E16" s="59">
        <f>SUM(E11:E15)</f>
        <v>55679.52</v>
      </c>
      <c r="F16" s="59">
        <f>SUM(F11:F15)</f>
        <v>-4268.159999999995</v>
      </c>
    </row>
    <row r="17" ht="11.25" customHeight="1"/>
    <row r="18" spans="1:6" ht="15.75">
      <c r="A18" s="97" t="s">
        <v>28</v>
      </c>
      <c r="B18" s="97"/>
      <c r="C18" s="97"/>
      <c r="D18" s="97"/>
      <c r="E18" s="97"/>
      <c r="F18" s="97"/>
    </row>
    <row r="19" spans="1:8" ht="15.75">
      <c r="A19" s="74"/>
      <c r="B19" s="74"/>
      <c r="C19" s="74"/>
      <c r="D19" s="74"/>
      <c r="E19" s="74"/>
      <c r="F19" s="74"/>
      <c r="H19" s="5" t="s">
        <v>29</v>
      </c>
    </row>
    <row r="20" spans="1:8" ht="33" customHeight="1">
      <c r="A20" s="15" t="s">
        <v>40</v>
      </c>
      <c r="B20" s="98" t="s">
        <v>6</v>
      </c>
      <c r="C20" s="98"/>
      <c r="D20" s="98"/>
      <c r="E20" s="98"/>
      <c r="F20" s="19" t="s">
        <v>16</v>
      </c>
      <c r="G20" s="20"/>
      <c r="H20" s="5">
        <f>D5</f>
        <v>280.8</v>
      </c>
    </row>
    <row r="21" spans="1:10" ht="18" customHeight="1">
      <c r="A21" s="21">
        <v>1</v>
      </c>
      <c r="B21" s="99" t="s">
        <v>8</v>
      </c>
      <c r="C21" s="99"/>
      <c r="D21" s="99"/>
      <c r="E21" s="100"/>
      <c r="F21" s="78">
        <f>I12</f>
        <v>16848</v>
      </c>
      <c r="G21" s="10"/>
      <c r="H21" s="5" t="s">
        <v>30</v>
      </c>
      <c r="I21" s="5" t="s">
        <v>31</v>
      </c>
      <c r="J21" s="5" t="s">
        <v>32</v>
      </c>
    </row>
    <row r="22" spans="1:7" ht="18" customHeight="1">
      <c r="A22" s="23">
        <v>2</v>
      </c>
      <c r="B22" s="101" t="s">
        <v>45</v>
      </c>
      <c r="C22" s="101"/>
      <c r="D22" s="101"/>
      <c r="E22" s="102"/>
      <c r="F22" s="78">
        <f>D14</f>
        <v>876.12</v>
      </c>
      <c r="G22" s="10"/>
    </row>
    <row r="23" spans="1:7" ht="18" customHeight="1">
      <c r="A23" s="23">
        <v>3</v>
      </c>
      <c r="B23" s="101" t="s">
        <v>74</v>
      </c>
      <c r="C23" s="101"/>
      <c r="D23" s="101"/>
      <c r="E23" s="102"/>
      <c r="F23" s="78">
        <f>I13</f>
        <v>0</v>
      </c>
      <c r="G23" s="10"/>
    </row>
    <row r="24" spans="1:7" ht="18" customHeight="1">
      <c r="A24" s="23">
        <v>4</v>
      </c>
      <c r="B24" s="101" t="s">
        <v>10</v>
      </c>
      <c r="C24" s="101"/>
      <c r="D24" s="101"/>
      <c r="E24" s="102"/>
      <c r="F24" s="78">
        <f>F25+F26+F27</f>
        <v>5506</v>
      </c>
      <c r="G24" s="10"/>
    </row>
    <row r="25" spans="1:7" ht="16.5" customHeight="1">
      <c r="A25" s="23" t="s">
        <v>11</v>
      </c>
      <c r="B25" s="101" t="s">
        <v>33</v>
      </c>
      <c r="C25" s="101"/>
      <c r="D25" s="101"/>
      <c r="E25" s="102"/>
      <c r="F25" s="78">
        <v>0</v>
      </c>
      <c r="G25" s="10"/>
    </row>
    <row r="26" spans="1:7" ht="16.5" customHeight="1">
      <c r="A26" s="23" t="s">
        <v>11</v>
      </c>
      <c r="B26" s="101" t="s">
        <v>79</v>
      </c>
      <c r="C26" s="101"/>
      <c r="D26" s="101"/>
      <c r="E26" s="102"/>
      <c r="F26" s="78">
        <f>F39+F40+F41</f>
        <v>5506</v>
      </c>
      <c r="G26" s="10"/>
    </row>
    <row r="27" spans="1:7" ht="16.5" customHeight="1">
      <c r="A27" s="23" t="s">
        <v>11</v>
      </c>
      <c r="B27" s="101" t="s">
        <v>34</v>
      </c>
      <c r="C27" s="101"/>
      <c r="D27" s="101"/>
      <c r="E27" s="102"/>
      <c r="F27" s="78">
        <v>0</v>
      </c>
      <c r="G27" s="10"/>
    </row>
    <row r="28" spans="1:7" ht="17.25" customHeight="1">
      <c r="A28" s="23">
        <v>5</v>
      </c>
      <c r="B28" s="92" t="s">
        <v>75</v>
      </c>
      <c r="C28" s="92"/>
      <c r="D28" s="92"/>
      <c r="E28" s="103"/>
      <c r="F28" s="78">
        <f>F42</f>
        <v>1380</v>
      </c>
      <c r="G28" s="10"/>
    </row>
    <row r="29" spans="1:7" ht="17.25" customHeight="1">
      <c r="A29" s="23">
        <v>6</v>
      </c>
      <c r="B29" s="92" t="s">
        <v>50</v>
      </c>
      <c r="C29" s="92"/>
      <c r="D29" s="92"/>
      <c r="E29" s="92"/>
      <c r="F29" s="77">
        <f>D15</f>
        <v>4206.18</v>
      </c>
      <c r="G29" s="10"/>
    </row>
    <row r="30" spans="1:7" ht="17.25" customHeight="1">
      <c r="A30" s="23">
        <v>7</v>
      </c>
      <c r="B30" s="92" t="s">
        <v>53</v>
      </c>
      <c r="C30" s="92"/>
      <c r="D30" s="92"/>
      <c r="E30" s="92"/>
      <c r="F30" s="3">
        <f>D12+D13</f>
        <v>13276.2</v>
      </c>
      <c r="G30" s="10"/>
    </row>
    <row r="31" spans="1:7" s="26" customFormat="1" ht="21" customHeight="1">
      <c r="A31" s="24"/>
      <c r="B31" s="104" t="s">
        <v>12</v>
      </c>
      <c r="C31" s="104"/>
      <c r="D31" s="104"/>
      <c r="E31" s="104"/>
      <c r="F31" s="25">
        <f>F21+F22+F23+F24+F30+F29+F28</f>
        <v>42092.5</v>
      </c>
      <c r="G31" s="7"/>
    </row>
    <row r="33" spans="1:6" ht="18" customHeight="1">
      <c r="A33" s="68" t="s">
        <v>86</v>
      </c>
      <c r="B33" s="68"/>
      <c r="C33" s="68"/>
      <c r="D33" s="68"/>
      <c r="E33" s="68"/>
      <c r="F33" s="3">
        <f>D7+D16-F31</f>
        <v>40878.59</v>
      </c>
    </row>
    <row r="34" spans="1:6" ht="20.25" customHeight="1">
      <c r="A34" s="68" t="s">
        <v>87</v>
      </c>
      <c r="B34" s="68"/>
      <c r="C34" s="68"/>
      <c r="D34" s="68"/>
      <c r="E34" s="68"/>
      <c r="F34" s="3">
        <f>F16</f>
        <v>-4268.159999999995</v>
      </c>
    </row>
    <row r="35" spans="1:6" ht="18" customHeight="1">
      <c r="A35" s="69" t="s">
        <v>78</v>
      </c>
      <c r="B35" s="69"/>
      <c r="C35" s="69"/>
      <c r="D35" s="69"/>
      <c r="E35" s="69"/>
      <c r="F35" s="3">
        <f>F34+F33</f>
        <v>36610.43</v>
      </c>
    </row>
    <row r="36" ht="11.25" customHeight="1"/>
    <row r="37" ht="7.5" customHeight="1"/>
    <row r="38" spans="1:6" ht="15.75">
      <c r="A38" s="27" t="s">
        <v>24</v>
      </c>
      <c r="B38" s="27" t="s">
        <v>15</v>
      </c>
      <c r="C38" s="105" t="s">
        <v>35</v>
      </c>
      <c r="D38" s="106"/>
      <c r="E38" s="107"/>
      <c r="F38" s="27" t="s">
        <v>36</v>
      </c>
    </row>
    <row r="39" spans="1:6" s="33" customFormat="1" ht="27" customHeight="1">
      <c r="A39" s="32"/>
      <c r="B39" s="36" t="s">
        <v>76</v>
      </c>
      <c r="C39" s="114" t="s">
        <v>71</v>
      </c>
      <c r="D39" s="115"/>
      <c r="E39" s="116"/>
      <c r="F39" s="37">
        <f>12*179</f>
        <v>2148</v>
      </c>
    </row>
    <row r="40" spans="1:6" ht="15" customHeight="1">
      <c r="A40" s="70"/>
      <c r="B40" s="71">
        <v>42500</v>
      </c>
      <c r="C40" s="111" t="s">
        <v>88</v>
      </c>
      <c r="D40" s="112"/>
      <c r="E40" s="113"/>
      <c r="F40" s="76">
        <v>492</v>
      </c>
    </row>
    <row r="41" spans="1:6" s="72" customFormat="1" ht="15" customHeight="1">
      <c r="A41" s="70"/>
      <c r="B41" s="71">
        <v>42502</v>
      </c>
      <c r="C41" s="111" t="s">
        <v>89</v>
      </c>
      <c r="D41" s="112"/>
      <c r="E41" s="113"/>
      <c r="F41" s="76">
        <v>2866</v>
      </c>
    </row>
    <row r="42" spans="1:6" s="72" customFormat="1" ht="14.25" customHeight="1">
      <c r="A42" s="70"/>
      <c r="B42" s="71">
        <v>42591</v>
      </c>
      <c r="C42" s="111" t="s">
        <v>90</v>
      </c>
      <c r="D42" s="112"/>
      <c r="E42" s="113"/>
      <c r="F42" s="76">
        <v>1380</v>
      </c>
    </row>
    <row r="43" spans="1:6" s="26" customFormat="1" ht="15.75">
      <c r="A43" s="96" t="s">
        <v>37</v>
      </c>
      <c r="B43" s="96"/>
      <c r="C43" s="96"/>
      <c r="D43" s="96"/>
      <c r="E43" s="96"/>
      <c r="F43" s="28">
        <f>SUM(F39:F42)</f>
        <v>6886</v>
      </c>
    </row>
  </sheetData>
  <sheetProtection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C41:E41"/>
    <mergeCell ref="C42:E42"/>
    <mergeCell ref="A43:E43"/>
    <mergeCell ref="B29:E29"/>
    <mergeCell ref="B30:E30"/>
    <mergeCell ref="B31:E31"/>
    <mergeCell ref="C38:E38"/>
    <mergeCell ref="C39:E39"/>
    <mergeCell ref="C40:E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18">
      <selection activeCell="F24" sqref="F24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7" t="s">
        <v>38</v>
      </c>
      <c r="B1" s="97"/>
      <c r="C1" s="97"/>
      <c r="D1" s="97"/>
      <c r="E1" s="97"/>
      <c r="F1" s="97"/>
      <c r="G1" s="73"/>
    </row>
    <row r="2" spans="1:8" ht="15.75">
      <c r="A2" s="97" t="s">
        <v>61</v>
      </c>
      <c r="B2" s="97"/>
      <c r="C2" s="97"/>
      <c r="D2" s="97"/>
      <c r="E2" s="97"/>
      <c r="F2" s="97"/>
      <c r="G2" s="7"/>
      <c r="H2" s="8"/>
    </row>
    <row r="3" ht="9" customHeight="1"/>
    <row r="4" spans="1:6" ht="15.75" hidden="1" outlineLevel="1">
      <c r="A4" s="10" t="s">
        <v>63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280.8</v>
      </c>
      <c r="E5" s="10" t="s">
        <v>18</v>
      </c>
      <c r="F5" s="10"/>
    </row>
    <row r="6" ht="9" customHeight="1" collapsed="1">
      <c r="I6" s="31"/>
    </row>
    <row r="7" spans="1:6" ht="15.75">
      <c r="A7" s="7"/>
      <c r="C7" s="7"/>
      <c r="D7" s="11"/>
      <c r="E7" s="7"/>
      <c r="F7" s="7"/>
    </row>
    <row r="8" spans="1:6" ht="15.75">
      <c r="A8" s="7" t="s">
        <v>21</v>
      </c>
      <c r="C8" s="10"/>
      <c r="D8" s="12">
        <f>C16</f>
        <v>-6919.500000000001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26</v>
      </c>
      <c r="D10" s="15" t="s">
        <v>0</v>
      </c>
      <c r="E10" s="15" t="s">
        <v>27</v>
      </c>
      <c r="F10" s="15" t="s">
        <v>39</v>
      </c>
    </row>
    <row r="11" spans="1:9" s="18" customFormat="1" ht="30" customHeight="1">
      <c r="A11" s="4">
        <v>1</v>
      </c>
      <c r="B11" s="16" t="s">
        <v>2</v>
      </c>
      <c r="C11" s="60">
        <v>-4644.2</v>
      </c>
      <c r="D11" s="58">
        <v>37065.6</v>
      </c>
      <c r="E11" s="58">
        <v>38621</v>
      </c>
      <c r="F11" s="58">
        <f>C11-D11+E11</f>
        <v>-3088.7999999999956</v>
      </c>
      <c r="G11" s="5" t="s">
        <v>41</v>
      </c>
      <c r="H11" s="5">
        <v>11</v>
      </c>
      <c r="I11" s="31">
        <f>H11*12*H20</f>
        <v>37065.6</v>
      </c>
    </row>
    <row r="12" spans="1:9" s="18" customFormat="1" ht="15.75">
      <c r="A12" s="4">
        <v>2</v>
      </c>
      <c r="B12" s="16" t="s">
        <v>3</v>
      </c>
      <c r="C12" s="60">
        <v>-1448.14</v>
      </c>
      <c r="D12" s="58">
        <v>11557.68</v>
      </c>
      <c r="E12" s="58">
        <v>12042.68</v>
      </c>
      <c r="F12" s="58">
        <f>C12-D12+E12</f>
        <v>-963.1399999999994</v>
      </c>
      <c r="G12" s="10" t="s">
        <v>42</v>
      </c>
      <c r="H12" s="5">
        <v>5</v>
      </c>
      <c r="I12" s="30">
        <f>H12*12*H20</f>
        <v>16848</v>
      </c>
    </row>
    <row r="13" spans="1:9" s="18" customFormat="1" ht="31.5">
      <c r="A13" s="4">
        <v>3</v>
      </c>
      <c r="B13" s="16" t="s">
        <v>44</v>
      </c>
      <c r="C13" s="60">
        <v>-215.33</v>
      </c>
      <c r="D13" s="58">
        <v>1718.52</v>
      </c>
      <c r="E13" s="58">
        <v>1790.64</v>
      </c>
      <c r="F13" s="58">
        <f>C13-D13+E13</f>
        <v>-143.2099999999998</v>
      </c>
      <c r="G13" s="10" t="s">
        <v>54</v>
      </c>
      <c r="H13" s="5">
        <v>0</v>
      </c>
      <c r="I13" s="30">
        <f>H13*12*H20</f>
        <v>0</v>
      </c>
    </row>
    <row r="14" spans="1:8" s="18" customFormat="1" ht="29.25" customHeight="1">
      <c r="A14" s="4">
        <v>4</v>
      </c>
      <c r="B14" s="16" t="s">
        <v>45</v>
      </c>
      <c r="C14" s="60">
        <v>-109.77</v>
      </c>
      <c r="D14" s="58">
        <v>876.12</v>
      </c>
      <c r="E14" s="58">
        <v>912.88</v>
      </c>
      <c r="F14" s="58">
        <f>C14-D14+E14</f>
        <v>-73.00999999999999</v>
      </c>
      <c r="G14" s="17"/>
      <c r="H14" s="17"/>
    </row>
    <row r="15" spans="1:8" s="18" customFormat="1" ht="29.25" customHeight="1">
      <c r="A15" s="4">
        <v>5</v>
      </c>
      <c r="B15" s="16" t="s">
        <v>50</v>
      </c>
      <c r="C15" s="60">
        <v>-502.06</v>
      </c>
      <c r="D15" s="58">
        <v>3438.39</v>
      </c>
      <c r="E15" s="58">
        <v>3685.03</v>
      </c>
      <c r="F15" s="58">
        <f>C15-D15+E15</f>
        <v>-255.41999999999962</v>
      </c>
      <c r="G15" s="17"/>
      <c r="H15" s="17"/>
    </row>
    <row r="16" spans="1:6" ht="19.5" customHeight="1">
      <c r="A16" s="4"/>
      <c r="B16" s="16" t="s">
        <v>4</v>
      </c>
      <c r="C16" s="59">
        <f>SUM(C11:C15)</f>
        <v>-6919.500000000001</v>
      </c>
      <c r="D16" s="59">
        <f>SUM(D11:D15)</f>
        <v>54656.31</v>
      </c>
      <c r="E16" s="59">
        <f>SUM(E11:E15)</f>
        <v>57052.229999999996</v>
      </c>
      <c r="F16" s="59">
        <f>SUM(F11:F15)</f>
        <v>-4523.5799999999945</v>
      </c>
    </row>
    <row r="17" ht="11.25" customHeight="1"/>
    <row r="18" spans="1:6" ht="15.75">
      <c r="A18" s="97" t="s">
        <v>28</v>
      </c>
      <c r="B18" s="97"/>
      <c r="C18" s="97"/>
      <c r="D18" s="97"/>
      <c r="E18" s="97"/>
      <c r="F18" s="97"/>
    </row>
    <row r="19" spans="1:8" ht="15.75">
      <c r="A19" s="73"/>
      <c r="B19" s="73"/>
      <c r="C19" s="73"/>
      <c r="D19" s="73"/>
      <c r="E19" s="73"/>
      <c r="F19" s="73"/>
      <c r="H19" s="5" t="s">
        <v>29</v>
      </c>
    </row>
    <row r="20" spans="1:8" ht="33" customHeight="1">
      <c r="A20" s="15" t="s">
        <v>40</v>
      </c>
      <c r="B20" s="98" t="s">
        <v>6</v>
      </c>
      <c r="C20" s="98"/>
      <c r="D20" s="98"/>
      <c r="E20" s="98"/>
      <c r="F20" s="19" t="s">
        <v>16</v>
      </c>
      <c r="G20" s="20"/>
      <c r="H20" s="5">
        <f>D5</f>
        <v>280.8</v>
      </c>
    </row>
    <row r="21" spans="1:10" ht="18" customHeight="1">
      <c r="A21" s="21">
        <v>1</v>
      </c>
      <c r="B21" s="99" t="s">
        <v>8</v>
      </c>
      <c r="C21" s="99"/>
      <c r="D21" s="99"/>
      <c r="E21" s="99"/>
      <c r="F21" s="1">
        <f>I12</f>
        <v>16848</v>
      </c>
      <c r="G21" s="22"/>
      <c r="H21" s="5" t="s">
        <v>30</v>
      </c>
      <c r="I21" s="5" t="s">
        <v>31</v>
      </c>
      <c r="J21" s="5" t="s">
        <v>32</v>
      </c>
    </row>
    <row r="22" spans="1:7" ht="18" customHeight="1">
      <c r="A22" s="23">
        <v>2</v>
      </c>
      <c r="B22" s="101" t="s">
        <v>45</v>
      </c>
      <c r="C22" s="101"/>
      <c r="D22" s="101"/>
      <c r="E22" s="101"/>
      <c r="F22" s="2">
        <f>D14</f>
        <v>876.12</v>
      </c>
      <c r="G22" s="22"/>
    </row>
    <row r="23" spans="1:9" ht="18" customHeight="1">
      <c r="A23" s="23">
        <v>3</v>
      </c>
      <c r="B23" s="101" t="s">
        <v>74</v>
      </c>
      <c r="C23" s="101"/>
      <c r="D23" s="101"/>
      <c r="E23" s="101"/>
      <c r="F23" s="2">
        <f>I13</f>
        <v>0</v>
      </c>
      <c r="G23" s="22"/>
      <c r="H23" s="5" t="s">
        <v>73</v>
      </c>
      <c r="I23" s="5">
        <v>2000</v>
      </c>
    </row>
    <row r="24" spans="1:7" ht="18" customHeight="1">
      <c r="A24" s="23">
        <v>4</v>
      </c>
      <c r="B24" s="101" t="s">
        <v>10</v>
      </c>
      <c r="C24" s="101"/>
      <c r="D24" s="101"/>
      <c r="E24" s="101"/>
      <c r="F24" s="2">
        <f>F25+F26+F27</f>
        <v>4110</v>
      </c>
      <c r="G24" s="22"/>
    </row>
    <row r="25" spans="1:7" ht="16.5" customHeight="1">
      <c r="A25" s="23" t="s">
        <v>11</v>
      </c>
      <c r="B25" s="101" t="s">
        <v>33</v>
      </c>
      <c r="C25" s="101"/>
      <c r="D25" s="101"/>
      <c r="E25" s="101"/>
      <c r="F25" s="3">
        <f>F41+F40+F42</f>
        <v>1962</v>
      </c>
      <c r="G25" s="10"/>
    </row>
    <row r="26" spans="1:7" ht="16.5" customHeight="1">
      <c r="A26" s="23" t="s">
        <v>11</v>
      </c>
      <c r="B26" s="101" t="s">
        <v>79</v>
      </c>
      <c r="C26" s="101"/>
      <c r="D26" s="101"/>
      <c r="E26" s="101"/>
      <c r="F26" s="3">
        <f>F39</f>
        <v>2148</v>
      </c>
      <c r="G26" s="10"/>
    </row>
    <row r="27" spans="1:7" ht="16.5" customHeight="1">
      <c r="A27" s="23" t="s">
        <v>11</v>
      </c>
      <c r="B27" s="101" t="s">
        <v>34</v>
      </c>
      <c r="C27" s="101"/>
      <c r="D27" s="101"/>
      <c r="E27" s="101"/>
      <c r="F27" s="3">
        <v>0</v>
      </c>
      <c r="G27" s="10"/>
    </row>
    <row r="28" spans="1:7" ht="17.25" customHeight="1">
      <c r="A28" s="23">
        <v>5</v>
      </c>
      <c r="B28" s="92" t="s">
        <v>75</v>
      </c>
      <c r="C28" s="92"/>
      <c r="D28" s="92"/>
      <c r="E28" s="92"/>
      <c r="F28" s="3">
        <f>I23</f>
        <v>2000</v>
      </c>
      <c r="G28" s="10"/>
    </row>
    <row r="29" spans="1:7" ht="17.25" customHeight="1">
      <c r="A29" s="23">
        <v>6</v>
      </c>
      <c r="B29" s="92" t="s">
        <v>50</v>
      </c>
      <c r="C29" s="92"/>
      <c r="D29" s="92"/>
      <c r="E29" s="92"/>
      <c r="F29" s="3">
        <f>D15</f>
        <v>3438.39</v>
      </c>
      <c r="G29" s="10"/>
    </row>
    <row r="30" spans="1:7" ht="17.25" customHeight="1">
      <c r="A30" s="23">
        <v>7</v>
      </c>
      <c r="B30" s="92" t="s">
        <v>53</v>
      </c>
      <c r="C30" s="92"/>
      <c r="D30" s="92"/>
      <c r="E30" s="92"/>
      <c r="F30" s="3">
        <f>D12+D13</f>
        <v>13276.2</v>
      </c>
      <c r="G30" s="10"/>
    </row>
    <row r="31" spans="1:7" s="26" customFormat="1" ht="21" customHeight="1">
      <c r="A31" s="24"/>
      <c r="B31" s="104" t="s">
        <v>12</v>
      </c>
      <c r="C31" s="104"/>
      <c r="D31" s="104"/>
      <c r="E31" s="104"/>
      <c r="F31" s="25">
        <f>F21+F22+F23+F24+F30+F29+F28</f>
        <v>40548.71</v>
      </c>
      <c r="G31" s="7"/>
    </row>
    <row r="33" spans="1:6" ht="18" customHeight="1">
      <c r="A33" s="68" t="s">
        <v>80</v>
      </c>
      <c r="B33" s="68"/>
      <c r="C33" s="68"/>
      <c r="D33" s="68"/>
      <c r="E33" s="68"/>
      <c r="F33" s="3">
        <f>D7+D16-F31</f>
        <v>14107.599999999999</v>
      </c>
    </row>
    <row r="34" spans="1:6" ht="20.25" customHeight="1">
      <c r="A34" s="68" t="s">
        <v>77</v>
      </c>
      <c r="B34" s="68"/>
      <c r="C34" s="68"/>
      <c r="D34" s="68"/>
      <c r="E34" s="68"/>
      <c r="F34" s="3">
        <f>F16</f>
        <v>-4523.5799999999945</v>
      </c>
    </row>
    <row r="35" spans="1:6" ht="18" customHeight="1">
      <c r="A35" s="69" t="s">
        <v>78</v>
      </c>
      <c r="B35" s="69"/>
      <c r="C35" s="69"/>
      <c r="D35" s="69"/>
      <c r="E35" s="69"/>
      <c r="F35" s="3">
        <f>F34+F33</f>
        <v>9584.020000000004</v>
      </c>
    </row>
    <row r="36" ht="11.25" customHeight="1"/>
    <row r="38" spans="1:6" ht="15.75">
      <c r="A38" s="27" t="s">
        <v>24</v>
      </c>
      <c r="B38" s="27" t="s">
        <v>15</v>
      </c>
      <c r="C38" s="105" t="s">
        <v>35</v>
      </c>
      <c r="D38" s="106"/>
      <c r="E38" s="107"/>
      <c r="F38" s="27" t="s">
        <v>36</v>
      </c>
    </row>
    <row r="39" spans="1:6" s="33" customFormat="1" ht="27" customHeight="1">
      <c r="A39" s="32"/>
      <c r="B39" s="36" t="s">
        <v>76</v>
      </c>
      <c r="C39" s="114" t="s">
        <v>71</v>
      </c>
      <c r="D39" s="115"/>
      <c r="E39" s="116"/>
      <c r="F39" s="37">
        <f>12*179</f>
        <v>2148</v>
      </c>
    </row>
    <row r="40" spans="1:6" s="35" customFormat="1" ht="32.25" customHeight="1">
      <c r="A40" s="34"/>
      <c r="B40" s="38">
        <v>42178</v>
      </c>
      <c r="C40" s="117" t="s">
        <v>72</v>
      </c>
      <c r="D40" s="118"/>
      <c r="E40" s="119"/>
      <c r="F40" s="67">
        <v>654</v>
      </c>
    </row>
    <row r="41" spans="1:6" s="72" customFormat="1" ht="27" customHeight="1">
      <c r="A41" s="70"/>
      <c r="B41" s="71">
        <v>42342</v>
      </c>
      <c r="C41" s="117" t="s">
        <v>72</v>
      </c>
      <c r="D41" s="118"/>
      <c r="E41" s="119"/>
      <c r="F41" s="67">
        <v>654</v>
      </c>
    </row>
    <row r="42" spans="1:6" s="72" customFormat="1" ht="27" customHeight="1">
      <c r="A42" s="70"/>
      <c r="B42" s="71">
        <v>42354</v>
      </c>
      <c r="C42" s="117" t="s">
        <v>72</v>
      </c>
      <c r="D42" s="118"/>
      <c r="E42" s="119"/>
      <c r="F42" s="67">
        <v>654</v>
      </c>
    </row>
    <row r="43" spans="1:6" s="26" customFormat="1" ht="15.75">
      <c r="A43" s="96" t="s">
        <v>37</v>
      </c>
      <c r="B43" s="96"/>
      <c r="C43" s="96"/>
      <c r="D43" s="96"/>
      <c r="E43" s="96"/>
      <c r="F43" s="28">
        <f>SUM(F39:F42)</f>
        <v>4110</v>
      </c>
    </row>
  </sheetData>
  <sheetProtection selectLockedCells="1" selectUnlockedCells="1"/>
  <mergeCells count="21">
    <mergeCell ref="C41:E41"/>
    <mergeCell ref="C42:E42"/>
    <mergeCell ref="A43:E43"/>
    <mergeCell ref="B29:E29"/>
    <mergeCell ref="B30:E30"/>
    <mergeCell ref="B31:E31"/>
    <mergeCell ref="C38:E38"/>
    <mergeCell ref="C39:E39"/>
    <mergeCell ref="C40:E40"/>
    <mergeCell ref="B23:E23"/>
    <mergeCell ref="B24:E24"/>
    <mergeCell ref="B25:E25"/>
    <mergeCell ref="B26:E26"/>
    <mergeCell ref="B27:E27"/>
    <mergeCell ref="B28:E28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3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97" t="s">
        <v>38</v>
      </c>
      <c r="B1" s="97"/>
      <c r="C1" s="97"/>
      <c r="D1" s="97"/>
      <c r="E1" s="97"/>
      <c r="F1" s="97"/>
      <c r="G1" s="6"/>
    </row>
    <row r="2" spans="1:8" ht="15.75">
      <c r="A2" s="97" t="s">
        <v>61</v>
      </c>
      <c r="B2" s="97"/>
      <c r="C2" s="97"/>
      <c r="D2" s="97"/>
      <c r="E2" s="97"/>
      <c r="F2" s="97"/>
      <c r="G2" s="7"/>
      <c r="H2" s="8"/>
    </row>
    <row r="3" ht="9" customHeight="1"/>
    <row r="4" spans="1:6" ht="15.75" hidden="1" outlineLevel="1">
      <c r="A4" s="10" t="s">
        <v>63</v>
      </c>
      <c r="C4" s="10"/>
      <c r="D4" s="10"/>
      <c r="E4" s="10"/>
      <c r="F4" s="10"/>
    </row>
    <row r="5" spans="1:6" ht="15.75" hidden="1" outlineLevel="1">
      <c r="A5" s="10" t="s">
        <v>17</v>
      </c>
      <c r="C5" s="10"/>
      <c r="D5" s="10">
        <v>280.8</v>
      </c>
      <c r="E5" s="10" t="s">
        <v>18</v>
      </c>
      <c r="F5" s="10"/>
    </row>
    <row r="6" ht="9" customHeight="1" collapsed="1">
      <c r="I6" s="31"/>
    </row>
    <row r="7" spans="1:6" ht="15.75">
      <c r="A7" s="7" t="s">
        <v>19</v>
      </c>
      <c r="C7" s="7"/>
      <c r="D7" s="11">
        <f>'2014'!B26</f>
        <v>13439.39</v>
      </c>
      <c r="E7" s="7" t="s">
        <v>20</v>
      </c>
      <c r="F7" s="7"/>
    </row>
    <row r="8" spans="1:6" ht="15.75">
      <c r="A8" s="7" t="s">
        <v>21</v>
      </c>
      <c r="C8" s="10"/>
      <c r="D8" s="12">
        <f>C16</f>
        <v>-6919.500000000001</v>
      </c>
      <c r="E8" s="10" t="s">
        <v>22</v>
      </c>
      <c r="F8" s="10"/>
    </row>
    <row r="9" spans="2:6" ht="15.75">
      <c r="B9" s="10"/>
      <c r="C9" s="10"/>
      <c r="D9" s="10"/>
      <c r="E9" s="10"/>
      <c r="F9" s="13" t="s">
        <v>23</v>
      </c>
    </row>
    <row r="10" spans="1:6" s="9" customFormat="1" ht="28.5" customHeight="1">
      <c r="A10" s="4" t="s">
        <v>24</v>
      </c>
      <c r="B10" s="14" t="s">
        <v>25</v>
      </c>
      <c r="C10" s="15" t="s">
        <v>26</v>
      </c>
      <c r="D10" s="15" t="s">
        <v>0</v>
      </c>
      <c r="E10" s="15" t="s">
        <v>27</v>
      </c>
      <c r="F10" s="15" t="s">
        <v>39</v>
      </c>
    </row>
    <row r="11" spans="1:9" s="18" customFormat="1" ht="30" customHeight="1">
      <c r="A11" s="4">
        <v>1</v>
      </c>
      <c r="B11" s="16" t="s">
        <v>2</v>
      </c>
      <c r="C11" s="60">
        <v>-4644.2</v>
      </c>
      <c r="D11" s="58">
        <v>37065.6</v>
      </c>
      <c r="E11" s="58">
        <v>38621</v>
      </c>
      <c r="F11" s="58">
        <f>C11-D11+E11</f>
        <v>-3088.7999999999956</v>
      </c>
      <c r="G11" s="5" t="s">
        <v>41</v>
      </c>
      <c r="H11" s="5">
        <v>11</v>
      </c>
      <c r="I11" s="31">
        <f>H11*12*H20</f>
        <v>37065.6</v>
      </c>
    </row>
    <row r="12" spans="1:9" s="18" customFormat="1" ht="15.75">
      <c r="A12" s="4">
        <v>2</v>
      </c>
      <c r="B12" s="16" t="s">
        <v>3</v>
      </c>
      <c r="C12" s="60">
        <v>-1448.14</v>
      </c>
      <c r="D12" s="58">
        <v>11557.68</v>
      </c>
      <c r="E12" s="58">
        <v>12042.68</v>
      </c>
      <c r="F12" s="58">
        <f>C12-D12+E12</f>
        <v>-963.1399999999994</v>
      </c>
      <c r="G12" s="10" t="s">
        <v>42</v>
      </c>
      <c r="H12" s="5">
        <v>5</v>
      </c>
      <c r="I12" s="30">
        <f>H12*12*H20</f>
        <v>16848</v>
      </c>
    </row>
    <row r="13" spans="1:9" s="18" customFormat="1" ht="31.5">
      <c r="A13" s="4">
        <v>3</v>
      </c>
      <c r="B13" s="16" t="s">
        <v>44</v>
      </c>
      <c r="C13" s="60">
        <v>-215.33</v>
      </c>
      <c r="D13" s="58">
        <v>1718.52</v>
      </c>
      <c r="E13" s="58">
        <v>1790.64</v>
      </c>
      <c r="F13" s="58">
        <f>C13-D13+E13</f>
        <v>-143.2099999999998</v>
      </c>
      <c r="G13" s="10" t="s">
        <v>54</v>
      </c>
      <c r="H13" s="5">
        <v>0</v>
      </c>
      <c r="I13" s="30">
        <f>H13*12*H20</f>
        <v>0</v>
      </c>
    </row>
    <row r="14" spans="1:8" s="18" customFormat="1" ht="29.25" customHeight="1">
      <c r="A14" s="4">
        <v>4</v>
      </c>
      <c r="B14" s="16" t="s">
        <v>45</v>
      </c>
      <c r="C14" s="60">
        <v>-109.77</v>
      </c>
      <c r="D14" s="58">
        <v>876.12</v>
      </c>
      <c r="E14" s="58">
        <v>912.88</v>
      </c>
      <c r="F14" s="58">
        <f>C14-D14+E14</f>
        <v>-73.00999999999999</v>
      </c>
      <c r="G14" s="17"/>
      <c r="H14" s="17"/>
    </row>
    <row r="15" spans="1:8" s="18" customFormat="1" ht="29.25" customHeight="1">
      <c r="A15" s="4">
        <v>5</v>
      </c>
      <c r="B15" s="16" t="s">
        <v>50</v>
      </c>
      <c r="C15" s="60">
        <v>-502.06</v>
      </c>
      <c r="D15" s="58">
        <v>3438.39</v>
      </c>
      <c r="E15" s="58">
        <v>3685.03</v>
      </c>
      <c r="F15" s="58">
        <f>C15-D15+E15</f>
        <v>-255.41999999999962</v>
      </c>
      <c r="G15" s="17"/>
      <c r="H15" s="17"/>
    </row>
    <row r="16" spans="1:6" ht="19.5" customHeight="1">
      <c r="A16" s="4"/>
      <c r="B16" s="16" t="s">
        <v>4</v>
      </c>
      <c r="C16" s="59">
        <f>SUM(C11:C15)</f>
        <v>-6919.500000000001</v>
      </c>
      <c r="D16" s="59">
        <f>SUM(D11:D15)</f>
        <v>54656.31</v>
      </c>
      <c r="E16" s="59">
        <f>SUM(E11:E15)</f>
        <v>57052.229999999996</v>
      </c>
      <c r="F16" s="59">
        <f>SUM(F11:F15)</f>
        <v>-4523.5799999999945</v>
      </c>
    </row>
    <row r="17" ht="11.25" customHeight="1"/>
    <row r="18" spans="1:6" ht="15.75">
      <c r="A18" s="97" t="s">
        <v>28</v>
      </c>
      <c r="B18" s="97"/>
      <c r="C18" s="97"/>
      <c r="D18" s="97"/>
      <c r="E18" s="97"/>
      <c r="F18" s="97"/>
    </row>
    <row r="19" spans="1:8" ht="15.75">
      <c r="A19" s="29"/>
      <c r="B19" s="6"/>
      <c r="C19" s="6"/>
      <c r="D19" s="6"/>
      <c r="E19" s="6"/>
      <c r="F19" s="6"/>
      <c r="H19" s="5" t="s">
        <v>29</v>
      </c>
    </row>
    <row r="20" spans="1:8" ht="33" customHeight="1">
      <c r="A20" s="15" t="s">
        <v>40</v>
      </c>
      <c r="B20" s="98" t="s">
        <v>6</v>
      </c>
      <c r="C20" s="98"/>
      <c r="D20" s="98"/>
      <c r="E20" s="98"/>
      <c r="F20" s="19" t="s">
        <v>16</v>
      </c>
      <c r="G20" s="20"/>
      <c r="H20" s="5">
        <f>D5</f>
        <v>280.8</v>
      </c>
    </row>
    <row r="21" spans="1:10" ht="18" customHeight="1">
      <c r="A21" s="21">
        <v>1</v>
      </c>
      <c r="B21" s="99" t="s">
        <v>8</v>
      </c>
      <c r="C21" s="99"/>
      <c r="D21" s="99"/>
      <c r="E21" s="99"/>
      <c r="F21" s="1">
        <f>I12</f>
        <v>16848</v>
      </c>
      <c r="G21" s="22"/>
      <c r="H21" s="5" t="s">
        <v>30</v>
      </c>
      <c r="I21" s="5" t="s">
        <v>31</v>
      </c>
      <c r="J21" s="5" t="s">
        <v>32</v>
      </c>
    </row>
    <row r="22" spans="1:7" ht="18" customHeight="1">
      <c r="A22" s="23">
        <v>2</v>
      </c>
      <c r="B22" s="101" t="s">
        <v>45</v>
      </c>
      <c r="C22" s="101"/>
      <c r="D22" s="101"/>
      <c r="E22" s="101"/>
      <c r="F22" s="2">
        <f>D14</f>
        <v>876.12</v>
      </c>
      <c r="G22" s="22"/>
    </row>
    <row r="23" spans="1:9" ht="18" customHeight="1">
      <c r="A23" s="23">
        <v>3</v>
      </c>
      <c r="B23" s="101" t="s">
        <v>74</v>
      </c>
      <c r="C23" s="101"/>
      <c r="D23" s="101"/>
      <c r="E23" s="101"/>
      <c r="F23" s="2">
        <f>I13</f>
        <v>0</v>
      </c>
      <c r="G23" s="22"/>
      <c r="H23" s="5" t="s">
        <v>73</v>
      </c>
      <c r="I23" s="5">
        <v>2000</v>
      </c>
    </row>
    <row r="24" spans="1:7" ht="18" customHeight="1">
      <c r="A24" s="23">
        <v>4</v>
      </c>
      <c r="B24" s="101" t="s">
        <v>10</v>
      </c>
      <c r="C24" s="101"/>
      <c r="D24" s="101"/>
      <c r="E24" s="101"/>
      <c r="F24" s="2">
        <f>F25+F26+F27</f>
        <v>4110</v>
      </c>
      <c r="G24" s="22"/>
    </row>
    <row r="25" spans="1:7" ht="16.5" customHeight="1">
      <c r="A25" s="23" t="s">
        <v>11</v>
      </c>
      <c r="B25" s="101" t="s">
        <v>33</v>
      </c>
      <c r="C25" s="101"/>
      <c r="D25" s="101"/>
      <c r="E25" s="101"/>
      <c r="F25" s="3">
        <f>F41+F40+F42</f>
        <v>1962</v>
      </c>
      <c r="G25" s="10"/>
    </row>
    <row r="26" spans="1:7" ht="16.5" customHeight="1">
      <c r="A26" s="23" t="s">
        <v>11</v>
      </c>
      <c r="B26" s="101" t="s">
        <v>79</v>
      </c>
      <c r="C26" s="101"/>
      <c r="D26" s="101"/>
      <c r="E26" s="101"/>
      <c r="F26" s="3">
        <f>F39</f>
        <v>2148</v>
      </c>
      <c r="G26" s="10"/>
    </row>
    <row r="27" spans="1:7" ht="16.5" customHeight="1">
      <c r="A27" s="23" t="s">
        <v>11</v>
      </c>
      <c r="B27" s="101" t="s">
        <v>34</v>
      </c>
      <c r="C27" s="101"/>
      <c r="D27" s="101"/>
      <c r="E27" s="101"/>
      <c r="F27" s="3">
        <v>0</v>
      </c>
      <c r="G27" s="10"/>
    </row>
    <row r="28" spans="1:7" ht="17.25" customHeight="1">
      <c r="A28" s="23">
        <v>5</v>
      </c>
      <c r="B28" s="92" t="s">
        <v>75</v>
      </c>
      <c r="C28" s="92"/>
      <c r="D28" s="92"/>
      <c r="E28" s="92"/>
      <c r="F28" s="3">
        <f>I23</f>
        <v>2000</v>
      </c>
      <c r="G28" s="10"/>
    </row>
    <row r="29" spans="1:7" ht="17.25" customHeight="1">
      <c r="A29" s="23">
        <v>6</v>
      </c>
      <c r="B29" s="92" t="s">
        <v>50</v>
      </c>
      <c r="C29" s="92"/>
      <c r="D29" s="92"/>
      <c r="E29" s="92"/>
      <c r="F29" s="3">
        <f>D15</f>
        <v>3438.39</v>
      </c>
      <c r="G29" s="10"/>
    </row>
    <row r="30" spans="1:7" ht="17.25" customHeight="1">
      <c r="A30" s="23">
        <v>7</v>
      </c>
      <c r="B30" s="92" t="s">
        <v>53</v>
      </c>
      <c r="C30" s="92"/>
      <c r="D30" s="92"/>
      <c r="E30" s="92"/>
      <c r="F30" s="3">
        <f>D12+D13</f>
        <v>13276.2</v>
      </c>
      <c r="G30" s="10"/>
    </row>
    <row r="31" spans="1:7" s="26" customFormat="1" ht="21" customHeight="1">
      <c r="A31" s="24"/>
      <c r="B31" s="104" t="s">
        <v>12</v>
      </c>
      <c r="C31" s="104"/>
      <c r="D31" s="104"/>
      <c r="E31" s="104"/>
      <c r="F31" s="25">
        <f>F21+F22+F23+F24+F30+F29+F28</f>
        <v>40548.71</v>
      </c>
      <c r="G31" s="7"/>
    </row>
    <row r="33" spans="1:6" ht="18" customHeight="1">
      <c r="A33" s="68" t="s">
        <v>80</v>
      </c>
      <c r="B33" s="68"/>
      <c r="C33" s="68"/>
      <c r="D33" s="68"/>
      <c r="E33" s="68"/>
      <c r="F33" s="3">
        <f>D7+D16-F31</f>
        <v>27546.989999999998</v>
      </c>
    </row>
    <row r="34" spans="1:6" ht="20.25" customHeight="1">
      <c r="A34" s="68" t="s">
        <v>77</v>
      </c>
      <c r="B34" s="68"/>
      <c r="C34" s="68"/>
      <c r="D34" s="68"/>
      <c r="E34" s="68"/>
      <c r="F34" s="3">
        <f>F16</f>
        <v>-4523.5799999999945</v>
      </c>
    </row>
    <row r="35" spans="1:6" ht="18" customHeight="1">
      <c r="A35" s="69" t="s">
        <v>78</v>
      </c>
      <c r="B35" s="69"/>
      <c r="C35" s="69"/>
      <c r="D35" s="69"/>
      <c r="E35" s="69"/>
      <c r="F35" s="3">
        <f>F34+F33</f>
        <v>23023.410000000003</v>
      </c>
    </row>
    <row r="36" ht="11.25" customHeight="1"/>
    <row r="38" spans="1:6" ht="15.75">
      <c r="A38" s="27" t="s">
        <v>24</v>
      </c>
      <c r="B38" s="27" t="s">
        <v>15</v>
      </c>
      <c r="C38" s="105" t="s">
        <v>35</v>
      </c>
      <c r="D38" s="106"/>
      <c r="E38" s="107"/>
      <c r="F38" s="27" t="s">
        <v>36</v>
      </c>
    </row>
    <row r="39" spans="1:6" s="33" customFormat="1" ht="27" customHeight="1">
      <c r="A39" s="32"/>
      <c r="B39" s="36" t="s">
        <v>76</v>
      </c>
      <c r="C39" s="114" t="s">
        <v>71</v>
      </c>
      <c r="D39" s="115"/>
      <c r="E39" s="116"/>
      <c r="F39" s="37">
        <f>12*179</f>
        <v>2148</v>
      </c>
    </row>
    <row r="40" spans="1:6" s="35" customFormat="1" ht="32.25" customHeight="1">
      <c r="A40" s="34"/>
      <c r="B40" s="38">
        <v>42178</v>
      </c>
      <c r="C40" s="117" t="s">
        <v>72</v>
      </c>
      <c r="D40" s="118"/>
      <c r="E40" s="119"/>
      <c r="F40" s="67">
        <v>654</v>
      </c>
    </row>
    <row r="41" spans="1:6" s="72" customFormat="1" ht="27" customHeight="1">
      <c r="A41" s="70"/>
      <c r="B41" s="71">
        <v>42342</v>
      </c>
      <c r="C41" s="117" t="s">
        <v>72</v>
      </c>
      <c r="D41" s="118"/>
      <c r="E41" s="119"/>
      <c r="F41" s="67">
        <v>654</v>
      </c>
    </row>
    <row r="42" spans="1:6" s="72" customFormat="1" ht="27" customHeight="1">
      <c r="A42" s="70"/>
      <c r="B42" s="71">
        <v>42354</v>
      </c>
      <c r="C42" s="117" t="s">
        <v>72</v>
      </c>
      <c r="D42" s="118"/>
      <c r="E42" s="119"/>
      <c r="F42" s="67">
        <v>654</v>
      </c>
    </row>
    <row r="43" spans="1:6" s="26" customFormat="1" ht="15.75">
      <c r="A43" s="96" t="s">
        <v>37</v>
      </c>
      <c r="B43" s="96"/>
      <c r="C43" s="96"/>
      <c r="D43" s="96"/>
      <c r="E43" s="96"/>
      <c r="F43" s="28">
        <f>SUM(F39:F42)</f>
        <v>4110</v>
      </c>
    </row>
  </sheetData>
  <sheetProtection selectLockedCells="1" selectUnlockedCells="1"/>
  <mergeCells count="21">
    <mergeCell ref="A1:F1"/>
    <mergeCell ref="A2:F2"/>
    <mergeCell ref="A18:F18"/>
    <mergeCell ref="B20:E20"/>
    <mergeCell ref="B21:E21"/>
    <mergeCell ref="B22:E22"/>
    <mergeCell ref="B23:E23"/>
    <mergeCell ref="B24:E24"/>
    <mergeCell ref="B25:E25"/>
    <mergeCell ref="B26:E26"/>
    <mergeCell ref="B27:E27"/>
    <mergeCell ref="B30:E30"/>
    <mergeCell ref="B28:E28"/>
    <mergeCell ref="C42:E42"/>
    <mergeCell ref="A43:E43"/>
    <mergeCell ref="B29:E29"/>
    <mergeCell ref="C40:E40"/>
    <mergeCell ref="C38:E38"/>
    <mergeCell ref="C39:E39"/>
    <mergeCell ref="B31:E31"/>
    <mergeCell ref="C41:E4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9">
      <selection activeCell="E9" sqref="E9:E13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</cols>
  <sheetData>
    <row r="1" spans="1:5" ht="18.75">
      <c r="A1" s="120" t="s">
        <v>43</v>
      </c>
      <c r="B1" s="120"/>
      <c r="C1" s="120"/>
      <c r="D1" s="120"/>
      <c r="E1" s="120"/>
    </row>
    <row r="2" spans="1:5" ht="18.75">
      <c r="A2" s="120" t="s">
        <v>62</v>
      </c>
      <c r="B2" s="120"/>
      <c r="C2" s="120"/>
      <c r="D2" s="120"/>
      <c r="E2" s="120"/>
    </row>
    <row r="3" ht="18.75">
      <c r="A3" s="39"/>
    </row>
    <row r="4" ht="18.75">
      <c r="A4" s="40" t="s">
        <v>63</v>
      </c>
    </row>
    <row r="5" ht="18.75">
      <c r="A5" s="40" t="s">
        <v>64</v>
      </c>
    </row>
    <row r="6" ht="18.75">
      <c r="A6" s="40"/>
    </row>
    <row r="7" ht="16.5" thickBot="1">
      <c r="A7" s="41" t="s">
        <v>65</v>
      </c>
    </row>
    <row r="8" spans="1:5" ht="50.25" customHeight="1" thickBot="1">
      <c r="A8" s="42"/>
      <c r="B8" s="43" t="s">
        <v>66</v>
      </c>
      <c r="C8" s="43" t="s">
        <v>0</v>
      </c>
      <c r="D8" s="43" t="s">
        <v>1</v>
      </c>
      <c r="E8" s="43" t="s">
        <v>21</v>
      </c>
    </row>
    <row r="9" spans="1:5" ht="19.5" thickBot="1">
      <c r="A9" s="44" t="s">
        <v>2</v>
      </c>
      <c r="B9" s="45">
        <v>0</v>
      </c>
      <c r="C9" s="45">
        <v>21621.6</v>
      </c>
      <c r="D9" s="45">
        <v>16977.4</v>
      </c>
      <c r="E9" s="45">
        <v>4644.2</v>
      </c>
    </row>
    <row r="10" spans="1:5" ht="19.5" thickBot="1">
      <c r="A10" s="44" t="s">
        <v>3</v>
      </c>
      <c r="B10" s="45">
        <v>0</v>
      </c>
      <c r="C10" s="45">
        <v>6741.98</v>
      </c>
      <c r="D10" s="45">
        <v>5293.84</v>
      </c>
      <c r="E10" s="45">
        <v>1448.14</v>
      </c>
    </row>
    <row r="11" spans="1:5" ht="38.25" thickBot="1">
      <c r="A11" s="44" t="s">
        <v>44</v>
      </c>
      <c r="B11" s="45">
        <v>0</v>
      </c>
      <c r="C11" s="45">
        <v>1002.47</v>
      </c>
      <c r="D11" s="45">
        <v>787.14</v>
      </c>
      <c r="E11" s="45">
        <v>215.33</v>
      </c>
    </row>
    <row r="12" spans="1:5" ht="19.5" customHeight="1" thickBot="1">
      <c r="A12" s="44" t="s">
        <v>45</v>
      </c>
      <c r="B12" s="45">
        <v>0</v>
      </c>
      <c r="C12" s="45">
        <v>511.07</v>
      </c>
      <c r="D12" s="45">
        <v>401.3</v>
      </c>
      <c r="E12" s="45">
        <v>109.77</v>
      </c>
    </row>
    <row r="13" spans="1:5" ht="38.25" thickBot="1">
      <c r="A13" s="44" t="s">
        <v>50</v>
      </c>
      <c r="B13" s="45">
        <v>0</v>
      </c>
      <c r="C13" s="45">
        <v>1425.19</v>
      </c>
      <c r="D13" s="45">
        <v>923.13</v>
      </c>
      <c r="E13" s="45">
        <v>502.06</v>
      </c>
    </row>
    <row r="14" spans="1:5" ht="19.5" thickBot="1">
      <c r="A14" s="44" t="s">
        <v>4</v>
      </c>
      <c r="B14" s="46">
        <v>0</v>
      </c>
      <c r="C14" s="46">
        <v>31302.31</v>
      </c>
      <c r="D14" s="46">
        <v>24382.81</v>
      </c>
      <c r="E14" s="46">
        <v>6919.5</v>
      </c>
    </row>
    <row r="15" ht="18.75">
      <c r="A15" s="47"/>
    </row>
    <row r="16" ht="19.5" thickBot="1">
      <c r="A16" s="47" t="s">
        <v>5</v>
      </c>
    </row>
    <row r="17" spans="1:3" ht="38.25" thickBot="1">
      <c r="A17" s="48" t="s">
        <v>46</v>
      </c>
      <c r="B17" s="43" t="s">
        <v>6</v>
      </c>
      <c r="C17" s="43" t="s">
        <v>16</v>
      </c>
    </row>
    <row r="18" spans="1:3" ht="19.5" thickBot="1">
      <c r="A18" s="49" t="s">
        <v>7</v>
      </c>
      <c r="B18" s="50" t="s">
        <v>3</v>
      </c>
      <c r="C18" s="45">
        <v>7744.45</v>
      </c>
    </row>
    <row r="19" spans="1:3" ht="19.5" thickBot="1">
      <c r="A19" s="49" t="s">
        <v>9</v>
      </c>
      <c r="B19" s="50" t="s">
        <v>45</v>
      </c>
      <c r="C19" s="45">
        <v>511.07</v>
      </c>
    </row>
    <row r="20" spans="1:3" ht="19.5" thickBot="1">
      <c r="A20" s="49" t="s">
        <v>51</v>
      </c>
      <c r="B20" s="50" t="s">
        <v>8</v>
      </c>
      <c r="C20" s="45">
        <v>7862.4</v>
      </c>
    </row>
    <row r="21" spans="1:3" ht="38.25" thickBot="1">
      <c r="A21" s="49" t="s">
        <v>52</v>
      </c>
      <c r="B21" s="50" t="s">
        <v>10</v>
      </c>
      <c r="C21" s="45">
        <v>1745</v>
      </c>
    </row>
    <row r="22" spans="1:3" ht="19.5" thickBot="1">
      <c r="A22" s="49" t="s">
        <v>11</v>
      </c>
      <c r="B22" s="51" t="s">
        <v>60</v>
      </c>
      <c r="C22" s="45">
        <v>492</v>
      </c>
    </row>
    <row r="23" spans="1:3" ht="19.5" thickBot="1">
      <c r="A23" s="49" t="s">
        <v>11</v>
      </c>
      <c r="B23" s="51" t="s">
        <v>57</v>
      </c>
      <c r="C23" s="45">
        <v>1253</v>
      </c>
    </row>
    <row r="24" spans="1:3" ht="38.25" thickBot="1">
      <c r="A24" s="44"/>
      <c r="B24" s="52" t="s">
        <v>47</v>
      </c>
      <c r="C24" s="46">
        <v>17862.92</v>
      </c>
    </row>
    <row r="25" ht="15.75" thickBot="1">
      <c r="A25" s="53"/>
    </row>
    <row r="26" spans="1:2" ht="57" thickBot="1">
      <c r="A26" s="61" t="s">
        <v>56</v>
      </c>
      <c r="B26" s="43">
        <v>13439.39</v>
      </c>
    </row>
    <row r="27" spans="1:2" ht="57" thickBot="1">
      <c r="A27" s="44" t="s">
        <v>13</v>
      </c>
      <c r="B27" s="46">
        <v>6919.5</v>
      </c>
    </row>
    <row r="28" spans="1:2" ht="38.25" thickBot="1">
      <c r="A28" s="49" t="s">
        <v>14</v>
      </c>
      <c r="B28" s="46" t="s">
        <v>67</v>
      </c>
    </row>
    <row r="29" spans="1:2" ht="38.25" thickBot="1">
      <c r="A29" s="49" t="s">
        <v>48</v>
      </c>
      <c r="B29" s="46">
        <v>4644.2</v>
      </c>
    </row>
    <row r="30" ht="15">
      <c r="A30" s="53"/>
    </row>
    <row r="31" ht="15.75">
      <c r="A31" s="54" t="s">
        <v>58</v>
      </c>
    </row>
    <row r="32" ht="15.75">
      <c r="A32" s="55"/>
    </row>
    <row r="33" ht="15.75">
      <c r="A33" s="55"/>
    </row>
    <row r="34" ht="15.75">
      <c r="A34" s="55"/>
    </row>
    <row r="35" ht="15.75">
      <c r="A35" s="55"/>
    </row>
    <row r="36" ht="15.75">
      <c r="A36" s="55"/>
    </row>
    <row r="37" ht="15.75">
      <c r="A37" s="55"/>
    </row>
    <row r="38" ht="15.75">
      <c r="A38" s="55"/>
    </row>
    <row r="39" ht="15.75">
      <c r="A39" s="55"/>
    </row>
    <row r="40" ht="15.75">
      <c r="A40" s="55" t="s">
        <v>55</v>
      </c>
    </row>
    <row r="41" ht="16.5" thickBot="1">
      <c r="A41" s="55"/>
    </row>
    <row r="42" spans="1:3" ht="15.75" thickBot="1">
      <c r="A42" s="56" t="s">
        <v>15</v>
      </c>
      <c r="B42" s="57" t="s">
        <v>35</v>
      </c>
      <c r="C42" s="57" t="s">
        <v>49</v>
      </c>
    </row>
    <row r="43" spans="1:3" ht="15.75" thickBot="1">
      <c r="A43" s="62" t="s">
        <v>68</v>
      </c>
      <c r="B43" s="63" t="s">
        <v>69</v>
      </c>
      <c r="C43" s="64">
        <v>492</v>
      </c>
    </row>
    <row r="44" spans="1:3" ht="30.75" thickBot="1">
      <c r="A44" s="56" t="s">
        <v>59</v>
      </c>
      <c r="B44" s="65" t="s">
        <v>70</v>
      </c>
      <c r="C44" s="66">
        <v>179</v>
      </c>
    </row>
    <row r="45" ht="15.75">
      <c r="A45" s="54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2017-09-05T15:21:29Z</cp:lastPrinted>
  <dcterms:created xsi:type="dcterms:W3CDTF">2015-10-12T10:40:12Z</dcterms:created>
  <dcterms:modified xsi:type="dcterms:W3CDTF">2018-03-28T08:46:11Z</dcterms:modified>
  <cp:category/>
  <cp:version/>
  <cp:contentType/>
  <cp:contentStatus/>
</cp:coreProperties>
</file>