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<sst xmlns="http://schemas.openxmlformats.org/spreadsheetml/2006/main" count="279" uniqueCount="99">
  <si>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</si>
  <si>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</si>
  <si>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</si>
  <si>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</si>
  <si>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</si>
  <si>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</si>
  <si>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</si>
  <si>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</si>
  <si>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</si>
  <si>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</si>
  <si>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</si>
  <si>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</si>
  <si>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</si>
  <si>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</si>
  <si>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</si>
  <si>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</si>
  <si>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</si>
  <si>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</si>
  <si>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</si>
  <si>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</si>
  <si>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</si>
  <si>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</si>
  <si>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</si>
  <si>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</si>
  <si>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</si>
  <si>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</si>
  <si>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</si>
  <si>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</si>
  <si>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</si>
  <si>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</si>
  <si>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</si>
  <si>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</si>
  <si>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</si>
  <si>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</si>
  <si>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</si>
  <si>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</si>
  <si>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</si>
  <si>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</si>
  <si>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</si>
  <si>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</si>
  <si>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</si>
  <si>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</si>
  <si>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</si>
  <si>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</si>
  <si>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</si>
  <si>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</si>
  <si>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</si>
  <si>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</si>
  <si>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</si>
  <si>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>Сумма работ</t>
  </si>
  <si>
    <t>Электроэнергия МОП</t>
  </si>
  <si>
    <t>5.</t>
  </si>
  <si>
    <t>6.</t>
  </si>
  <si>
    <t>Вывоз и складирование ТБО</t>
  </si>
  <si>
    <t>двор</t>
  </si>
  <si>
    <t>снятие показаний</t>
  </si>
  <si>
    <t>Содержание общего имущества в т.ч.</t>
  </si>
  <si>
    <t>Сальдо на 01.01.2014г (по начислениям) (+)</t>
  </si>
  <si>
    <t>Задолженность населения на 31.12.2013г., в т.ч.</t>
  </si>
  <si>
    <t xml:space="preserve">     - за декабрь 2013 года</t>
  </si>
  <si>
    <t>Экономист ООО «УК Старый город»                                                                  Хромушина Т.В.</t>
  </si>
  <si>
    <t>Выполненные работы</t>
  </si>
  <si>
    <t>Снятие показаний</t>
  </si>
  <si>
    <t>Ул. Лермонтова, д. 18</t>
  </si>
  <si>
    <t>В управлении ООО «УК Старый Город» - с 01.06.2014  года</t>
  </si>
  <si>
    <t>Общая площадь квартир –  293,70 м.кв.</t>
  </si>
  <si>
    <t>Остаток на 01.06.2014 года – 0</t>
  </si>
  <si>
    <t>Задолженность на 01.06.2014 г</t>
  </si>
  <si>
    <t>3380,00</t>
  </si>
  <si>
    <t>В управлении ООО «УК Старый Город» -   с 01.06.2014  года</t>
  </si>
  <si>
    <t>снятие показаний общедомового прибора учета э/э</t>
  </si>
  <si>
    <t>осмотр систем водоснабжения, водоотведения на предмет утечки</t>
  </si>
  <si>
    <t>ежемесячно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</si>
  <si>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</si>
  <si>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</si>
  <si>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</si>
  <si>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</si>
  <si>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 06.14 по 12.14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</si>
  <si>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</si>
  <si>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</si>
  <si>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</si>
  <si>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</si>
  <si>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</si>
  <si>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</si>
  <si>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</si>
  <si>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чердачных и подвальных помещений, сис. водоснабжения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</si>
  <si>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</si>
  <si>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</si>
  <si>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</si>
  <si>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</si>
  <si>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</si>
  <si>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</si>
  <si>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</si>
  <si>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</si>
  <si>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</si>
  <si>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</si>
  <si>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ежемесячно с 01.01.2017 по 31.07.2017</t>
  </si>
  <si>
    <t>Снятие показаний с приборов учета электроэнергии</t>
  </si>
  <si>
    <t xml:space="preserve">Обследование чердачных, подвальных и лест. клеток  на предмет утечки трубопроводов.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</si>
</sst>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 wrapText="1"/>
    </xf>
    <xf numFmtId="0" fontId="43" fillId="39" borderId="13" xfId="0" applyFont="1" applyFill="1" applyBorder="1" applyAlignment="1">
      <alignment horizontal="center" vertical="center"/>
    </xf>
    <xf numFmtId="14" fontId="43" fillId="33" borderId="13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4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8" borderId="25" xfId="0" applyFont="1" applyFill="1" applyBorder="1" applyAlignment="1">
      <alignment horizontal="left" vertical="center" wrapText="1"/>
    </xf>
    <xf numFmtId="0" fontId="2" fillId="38" borderId="26" xfId="0" applyFont="1" applyFill="1" applyBorder="1" applyAlignment="1">
      <alignment horizontal="left" vertical="center" wrapText="1"/>
    </xf>
    <xf numFmtId="0" fontId="2" fillId="38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abSelected="1" zoomScalePageLayoutView="0" workbookViewId="0" topLeftCell="A21">
      <selection activeCell="A33" sqref="A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1" t="s">
        <v>86</v>
      </c>
      <c r="B1" s="101"/>
      <c r="C1" s="101"/>
      <c r="D1" s="101"/>
      <c r="E1" s="101"/>
      <c r="F1" s="101"/>
      <c r="G1" s="75"/>
    </row>
    <row r="2" spans="1:8" ht="15.75">
      <c r="A2" s="101" t="s">
        <v>63</v>
      </c>
      <c r="B2" s="101"/>
      <c r="C2" s="101"/>
      <c r="D2" s="101"/>
      <c r="E2" s="101"/>
      <c r="F2" s="101"/>
      <c r="G2" s="9"/>
      <c r="H2" s="10"/>
    </row>
    <row r="3" ht="9" customHeight="1"/>
    <row r="4" spans="1:6" ht="15.75" hidden="1" outlineLevel="1">
      <c r="A4" s="12" t="s">
        <v>69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293.7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87</v>
      </c>
      <c r="C7" s="9"/>
      <c r="D7" s="13">
        <f>'2016'!F32</f>
        <v>45532.20000000001</v>
      </c>
      <c r="E7" s="9" t="s">
        <v>20</v>
      </c>
      <c r="F7" s="9"/>
    </row>
    <row r="8" spans="1:6" ht="15.75">
      <c r="A8" s="9" t="s">
        <v>88</v>
      </c>
      <c r="C8" s="12"/>
      <c r="D8" s="14">
        <f>C18</f>
        <v>-3747.62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89</v>
      </c>
      <c r="D10" s="17" t="s">
        <v>0</v>
      </c>
      <c r="E10" s="17" t="s">
        <v>27</v>
      </c>
      <c r="F10" s="17" t="s">
        <v>90</v>
      </c>
    </row>
    <row r="11" spans="1:9" s="20" customFormat="1" ht="30" customHeight="1">
      <c r="A11" s="4">
        <v>1</v>
      </c>
      <c r="B11" s="18" t="s">
        <v>2</v>
      </c>
      <c r="C11" s="69">
        <v>-2937</v>
      </c>
      <c r="D11" s="67">
        <v>35244</v>
      </c>
      <c r="E11" s="67">
        <v>34182</v>
      </c>
      <c r="F11" s="67">
        <f aca="true" t="shared" si="0" ref="F11:F17">C11-D11+E11</f>
        <v>-3999</v>
      </c>
      <c r="G11" s="5" t="s">
        <v>42</v>
      </c>
      <c r="H11" s="5">
        <v>10</v>
      </c>
      <c r="I11" s="33">
        <f>H11*12*H22</f>
        <v>35244</v>
      </c>
    </row>
    <row r="12" spans="1:9" s="20" customFormat="1" ht="15.75">
      <c r="A12" s="4">
        <v>2</v>
      </c>
      <c r="B12" s="18" t="s">
        <v>3</v>
      </c>
      <c r="C12" s="69">
        <v>-584.46</v>
      </c>
      <c r="D12" s="67">
        <v>7013.52</v>
      </c>
      <c r="E12" s="67">
        <v>6802.18</v>
      </c>
      <c r="F12" s="67">
        <f t="shared" si="0"/>
        <v>-795.8000000000002</v>
      </c>
      <c r="G12" s="12" t="s">
        <v>43</v>
      </c>
      <c r="H12" s="5">
        <v>4</v>
      </c>
      <c r="I12" s="32">
        <f>H12*12*H22</f>
        <v>14097.599999999999</v>
      </c>
    </row>
    <row r="13" spans="1:9" s="20" customFormat="1" ht="29.25" customHeight="1">
      <c r="A13" s="4">
        <v>3</v>
      </c>
      <c r="B13" s="18" t="s">
        <v>45</v>
      </c>
      <c r="C13" s="69">
        <v>-149.7900000000002</v>
      </c>
      <c r="D13" s="67">
        <v>1797.48</v>
      </c>
      <c r="E13" s="67">
        <v>1743.32</v>
      </c>
      <c r="F13" s="67">
        <f t="shared" si="0"/>
        <v>-203.95000000000027</v>
      </c>
      <c r="G13" s="12" t="s">
        <v>54</v>
      </c>
      <c r="H13" s="5">
        <v>0</v>
      </c>
      <c r="I13" s="32">
        <f>H13*12*H22</f>
        <v>0</v>
      </c>
    </row>
    <row r="14" spans="1:8" s="20" customFormat="1" ht="30" customHeight="1">
      <c r="A14" s="4">
        <v>4</v>
      </c>
      <c r="B14" s="18" t="s">
        <v>46</v>
      </c>
      <c r="C14" s="69">
        <v>-76.37</v>
      </c>
      <c r="D14" s="67">
        <v>1312.92</v>
      </c>
      <c r="E14" s="67">
        <v>1105.36</v>
      </c>
      <c r="F14" s="67">
        <f t="shared" si="0"/>
        <v>-283.93000000000006</v>
      </c>
      <c r="G14" s="19"/>
      <c r="H14" s="19"/>
    </row>
    <row r="15" spans="1:8" s="20" customFormat="1" ht="30" customHeight="1">
      <c r="A15" s="4">
        <v>5</v>
      </c>
      <c r="B15" s="18" t="s">
        <v>93</v>
      </c>
      <c r="C15" s="82">
        <v>0</v>
      </c>
      <c r="D15" s="68">
        <f>170.94+15.54</f>
        <v>186.48</v>
      </c>
      <c r="E15" s="68">
        <v>165.32</v>
      </c>
      <c r="F15" s="67">
        <f t="shared" si="0"/>
        <v>-21.159999999999997</v>
      </c>
      <c r="G15" s="19"/>
      <c r="H15" s="19"/>
    </row>
    <row r="16" spans="1:8" s="20" customFormat="1" ht="30" customHeight="1">
      <c r="A16" s="4">
        <v>6</v>
      </c>
      <c r="B16" s="18" t="s">
        <v>94</v>
      </c>
      <c r="C16" s="82">
        <v>0</v>
      </c>
      <c r="D16" s="68">
        <v>100.4</v>
      </c>
      <c r="E16" s="68">
        <v>83.31</v>
      </c>
      <c r="F16" s="67">
        <f t="shared" si="0"/>
        <v>-17.090000000000003</v>
      </c>
      <c r="G16" s="19"/>
      <c r="H16" s="19"/>
    </row>
    <row r="17" spans="1:8" s="20" customFormat="1" ht="30" customHeight="1">
      <c r="A17" s="4">
        <v>7</v>
      </c>
      <c r="B17" s="18" t="s">
        <v>95</v>
      </c>
      <c r="C17" s="82">
        <v>0</v>
      </c>
      <c r="D17" s="68">
        <f>6742.28-1687.75+749.29</f>
        <v>5803.82</v>
      </c>
      <c r="E17" s="68">
        <v>5071.88</v>
      </c>
      <c r="F17" s="67">
        <f t="shared" si="0"/>
        <v>-731.9399999999996</v>
      </c>
      <c r="G17" s="19"/>
      <c r="H17" s="19"/>
    </row>
    <row r="18" spans="1:6" ht="19.5" customHeight="1">
      <c r="A18" s="4"/>
      <c r="B18" s="18" t="s">
        <v>4</v>
      </c>
      <c r="C18" s="68">
        <f>SUM(C11:C17)</f>
        <v>-3747.62</v>
      </c>
      <c r="D18" s="68">
        <f>SUM(D11:D17)</f>
        <v>51458.62000000001</v>
      </c>
      <c r="E18" s="68">
        <f>SUM(E11:E17)</f>
        <v>49153.369999999995</v>
      </c>
      <c r="F18" s="68">
        <f>SUM(F11:F17)</f>
        <v>-6052.87</v>
      </c>
    </row>
    <row r="19" ht="11.25" customHeight="1"/>
    <row r="20" spans="1:6" ht="15.75">
      <c r="A20" s="101" t="s">
        <v>28</v>
      </c>
      <c r="B20" s="101"/>
      <c r="C20" s="101"/>
      <c r="D20" s="101"/>
      <c r="E20" s="101"/>
      <c r="F20" s="101"/>
    </row>
    <row r="21" spans="1:8" ht="2.25" customHeight="1">
      <c r="A21" s="75"/>
      <c r="B21" s="75"/>
      <c r="C21" s="75"/>
      <c r="D21" s="75"/>
      <c r="E21" s="75"/>
      <c r="F21" s="75"/>
      <c r="H21" s="5" t="s">
        <v>29</v>
      </c>
    </row>
    <row r="22" spans="1:8" ht="33" customHeight="1">
      <c r="A22" s="17" t="s">
        <v>41</v>
      </c>
      <c r="B22" s="102" t="s">
        <v>6</v>
      </c>
      <c r="C22" s="102"/>
      <c r="D22" s="102"/>
      <c r="E22" s="102"/>
      <c r="F22" s="21" t="s">
        <v>16</v>
      </c>
      <c r="G22" s="22"/>
      <c r="H22" s="5">
        <f>D5</f>
        <v>293.7</v>
      </c>
    </row>
    <row r="23" spans="1:10" ht="18" customHeight="1">
      <c r="A23" s="23">
        <v>1</v>
      </c>
      <c r="B23" s="103" t="s">
        <v>8</v>
      </c>
      <c r="C23" s="103"/>
      <c r="D23" s="103"/>
      <c r="E23" s="104"/>
      <c r="F23" s="81">
        <f>I12</f>
        <v>14097.599999999999</v>
      </c>
      <c r="G23" s="12"/>
      <c r="H23" s="5" t="s">
        <v>30</v>
      </c>
      <c r="I23" s="5" t="s">
        <v>31</v>
      </c>
      <c r="J23" s="5" t="s">
        <v>32</v>
      </c>
    </row>
    <row r="24" spans="1:7" ht="18" customHeight="1">
      <c r="A24" s="25">
        <v>2</v>
      </c>
      <c r="B24" s="105" t="s">
        <v>46</v>
      </c>
      <c r="C24" s="105"/>
      <c r="D24" s="105"/>
      <c r="E24" s="106"/>
      <c r="F24" s="81">
        <f>D14</f>
        <v>1312.92</v>
      </c>
      <c r="G24" s="12"/>
    </row>
    <row r="25" spans="1:7" ht="18" customHeight="1">
      <c r="A25" s="25">
        <v>3</v>
      </c>
      <c r="B25" s="105" t="s">
        <v>73</v>
      </c>
      <c r="C25" s="105"/>
      <c r="D25" s="105"/>
      <c r="E25" s="106"/>
      <c r="F25" s="81">
        <f>I13</f>
        <v>0</v>
      </c>
      <c r="G25" s="12"/>
    </row>
    <row r="26" spans="1:7" ht="18" customHeight="1">
      <c r="A26" s="25">
        <v>4</v>
      </c>
      <c r="B26" s="105" t="s">
        <v>11</v>
      </c>
      <c r="C26" s="105"/>
      <c r="D26" s="105"/>
      <c r="E26" s="106"/>
      <c r="F26" s="81">
        <f>F27+F28+F29</f>
        <v>2014</v>
      </c>
      <c r="G26" s="12"/>
    </row>
    <row r="27" spans="1:7" ht="16.5" customHeight="1">
      <c r="A27" s="25" t="s">
        <v>12</v>
      </c>
      <c r="B27" s="105" t="s">
        <v>33</v>
      </c>
      <c r="C27" s="105"/>
      <c r="D27" s="105"/>
      <c r="E27" s="106"/>
      <c r="F27" s="81">
        <f>F44</f>
        <v>654</v>
      </c>
      <c r="G27" s="12"/>
    </row>
    <row r="28" spans="1:7" ht="16.5" customHeight="1">
      <c r="A28" s="25" t="s">
        <v>12</v>
      </c>
      <c r="B28" s="105" t="s">
        <v>34</v>
      </c>
      <c r="C28" s="105"/>
      <c r="D28" s="105"/>
      <c r="E28" s="106"/>
      <c r="F28" s="81">
        <f>F42+F43</f>
        <v>1360</v>
      </c>
      <c r="G28" s="12"/>
    </row>
    <row r="29" spans="1:7" ht="16.5" customHeight="1">
      <c r="A29" s="25" t="s">
        <v>12</v>
      </c>
      <c r="B29" s="105" t="s">
        <v>35</v>
      </c>
      <c r="C29" s="105"/>
      <c r="D29" s="105"/>
      <c r="E29" s="106"/>
      <c r="F29" s="81">
        <v>0</v>
      </c>
      <c r="G29" s="12"/>
    </row>
    <row r="30" spans="1:7" ht="17.25" customHeight="1">
      <c r="A30" s="25">
        <v>5</v>
      </c>
      <c r="B30" s="93" t="s">
        <v>53</v>
      </c>
      <c r="C30" s="93"/>
      <c r="D30" s="93"/>
      <c r="E30" s="107"/>
      <c r="F30" s="81">
        <f>D12+D13</f>
        <v>8811</v>
      </c>
      <c r="G30" s="12"/>
    </row>
    <row r="31" spans="1:7" ht="17.25" customHeight="1">
      <c r="A31" s="25">
        <v>6</v>
      </c>
      <c r="B31" s="93" t="s">
        <v>93</v>
      </c>
      <c r="C31" s="93"/>
      <c r="D31" s="93"/>
      <c r="E31" s="93"/>
      <c r="F31" s="3">
        <f>D15</f>
        <v>186.48</v>
      </c>
      <c r="G31" s="12"/>
    </row>
    <row r="32" spans="1:7" ht="17.25" customHeight="1">
      <c r="A32" s="25">
        <v>7</v>
      </c>
      <c r="B32" s="93" t="s">
        <v>94</v>
      </c>
      <c r="C32" s="93"/>
      <c r="D32" s="93"/>
      <c r="E32" s="93"/>
      <c r="F32" s="3">
        <f>D16</f>
        <v>100.4</v>
      </c>
      <c r="G32" s="12"/>
    </row>
    <row r="33" spans="1:7" ht="17.25" customHeight="1">
      <c r="A33" s="25">
        <v>8</v>
      </c>
      <c r="B33" s="93" t="s">
        <v>95</v>
      </c>
      <c r="C33" s="93"/>
      <c r="D33" s="93"/>
      <c r="E33" s="93"/>
      <c r="F33" s="3">
        <f>D17</f>
        <v>5803.82</v>
      </c>
      <c r="G33" s="12"/>
    </row>
    <row r="34" spans="1:7" s="28" customFormat="1" ht="21" customHeight="1">
      <c r="A34" s="26"/>
      <c r="B34" s="108" t="s">
        <v>13</v>
      </c>
      <c r="C34" s="108"/>
      <c r="D34" s="108"/>
      <c r="E34" s="108"/>
      <c r="F34" s="27">
        <f>F23+F24+F25+F26+F30+F31+F32+F33</f>
        <v>32326.219999999998</v>
      </c>
      <c r="G34" s="9"/>
    </row>
    <row r="35" ht="7.5" customHeight="1"/>
    <row r="36" spans="1:6" ht="18" customHeight="1">
      <c r="A36" s="71" t="s">
        <v>91</v>
      </c>
      <c r="B36" s="71"/>
      <c r="C36" s="71"/>
      <c r="D36" s="71"/>
      <c r="E36" s="71"/>
      <c r="F36" s="3">
        <f>D7+D18-F34</f>
        <v>64664.60000000002</v>
      </c>
    </row>
    <row r="37" spans="1:6" ht="20.25" customHeight="1">
      <c r="A37" s="71" t="s">
        <v>92</v>
      </c>
      <c r="B37" s="71"/>
      <c r="C37" s="71"/>
      <c r="D37" s="71"/>
      <c r="E37" s="71"/>
      <c r="F37" s="3">
        <f>F18</f>
        <v>-6052.87</v>
      </c>
    </row>
    <row r="38" spans="1:6" ht="18" customHeight="1">
      <c r="A38" s="72" t="s">
        <v>75</v>
      </c>
      <c r="B38" s="72"/>
      <c r="C38" s="72"/>
      <c r="D38" s="72"/>
      <c r="E38" s="72"/>
      <c r="F38" s="3">
        <f>F36+F37</f>
        <v>58611.73000000002</v>
      </c>
    </row>
    <row r="39" ht="11.25" customHeight="1"/>
    <row r="40" ht="1.5" customHeight="1"/>
    <row r="41" spans="1:6" ht="15.75">
      <c r="A41" s="83" t="s">
        <v>24</v>
      </c>
      <c r="B41" s="83" t="s">
        <v>15</v>
      </c>
      <c r="C41" s="109" t="s">
        <v>36</v>
      </c>
      <c r="D41" s="110"/>
      <c r="E41" s="111"/>
      <c r="F41" s="83" t="s">
        <v>37</v>
      </c>
    </row>
    <row r="42" spans="1:6" s="35" customFormat="1" ht="27" customHeight="1">
      <c r="A42" s="83"/>
      <c r="B42" s="84" t="s">
        <v>96</v>
      </c>
      <c r="C42" s="94" t="s">
        <v>70</v>
      </c>
      <c r="D42" s="95"/>
      <c r="E42" s="96"/>
      <c r="F42" s="85">
        <f>170*7</f>
        <v>1190</v>
      </c>
    </row>
    <row r="43" spans="1:6" ht="30" customHeight="1">
      <c r="A43" s="83"/>
      <c r="B43" s="86">
        <v>43098</v>
      </c>
      <c r="C43" s="94" t="s">
        <v>97</v>
      </c>
      <c r="D43" s="95"/>
      <c r="E43" s="96"/>
      <c r="F43" s="85">
        <v>170</v>
      </c>
    </row>
    <row r="44" spans="1:6" ht="30" customHeight="1">
      <c r="A44" s="87"/>
      <c r="B44" s="86">
        <v>42811</v>
      </c>
      <c r="C44" s="94" t="s">
        <v>98</v>
      </c>
      <c r="D44" s="95"/>
      <c r="E44" s="96"/>
      <c r="F44" s="88">
        <v>654</v>
      </c>
    </row>
    <row r="45" spans="1:6" s="28" customFormat="1" ht="15.75">
      <c r="A45" s="87"/>
      <c r="B45" s="86"/>
      <c r="C45" s="94"/>
      <c r="D45" s="95"/>
      <c r="E45" s="96"/>
      <c r="F45" s="87"/>
    </row>
    <row r="46" spans="1:6" ht="15.75">
      <c r="A46" s="89"/>
      <c r="B46" s="90"/>
      <c r="C46" s="97"/>
      <c r="D46" s="98"/>
      <c r="E46" s="99"/>
      <c r="F46" s="91"/>
    </row>
    <row r="47" spans="1:6" ht="15.75">
      <c r="A47" s="100" t="s">
        <v>38</v>
      </c>
      <c r="B47" s="100"/>
      <c r="C47" s="100"/>
      <c r="D47" s="100"/>
      <c r="E47" s="100"/>
      <c r="F47" s="92">
        <f>SUM(F42:F46)</f>
        <v>2014</v>
      </c>
    </row>
  </sheetData>
  <sheetProtection/>
  <mergeCells count="23">
    <mergeCell ref="B34:E34"/>
    <mergeCell ref="C41:E41"/>
    <mergeCell ref="C42:E42"/>
    <mergeCell ref="C43:E43"/>
    <mergeCell ref="C44:E44"/>
    <mergeCell ref="B31:E31"/>
    <mergeCell ref="B32:E32"/>
    <mergeCell ref="B25:E25"/>
    <mergeCell ref="B26:E26"/>
    <mergeCell ref="B27:E27"/>
    <mergeCell ref="B28:E28"/>
    <mergeCell ref="B29:E29"/>
    <mergeCell ref="B30:E30"/>
    <mergeCell ref="B33:E33"/>
    <mergeCell ref="C45:E45"/>
    <mergeCell ref="C46:E46"/>
    <mergeCell ref="A47:E47"/>
    <mergeCell ref="A1:F1"/>
    <mergeCell ref="A2:F2"/>
    <mergeCell ref="A20:F20"/>
    <mergeCell ref="B22:E22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zoomScalePageLayoutView="0" workbookViewId="0" topLeftCell="A1">
      <selection activeCell="F11" sqref="F11:F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1" t="s">
        <v>78</v>
      </c>
      <c r="B1" s="101"/>
      <c r="C1" s="101"/>
      <c r="D1" s="101"/>
      <c r="E1" s="101"/>
      <c r="F1" s="101"/>
      <c r="G1" s="74"/>
    </row>
    <row r="2" spans="1:8" ht="15.75">
      <c r="A2" s="101" t="s">
        <v>63</v>
      </c>
      <c r="B2" s="101"/>
      <c r="C2" s="101"/>
      <c r="D2" s="101"/>
      <c r="E2" s="101"/>
      <c r="F2" s="101"/>
      <c r="G2" s="9"/>
      <c r="H2" s="10"/>
    </row>
    <row r="3" ht="9" customHeight="1"/>
    <row r="4" spans="1:6" ht="15.75" hidden="1" outlineLevel="1">
      <c r="A4" s="12" t="s">
        <v>69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293.7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79</v>
      </c>
      <c r="C7" s="9"/>
      <c r="D7" s="13">
        <f>'2015'!F32</f>
        <v>28495.800000000007</v>
      </c>
      <c r="E7" s="9" t="s">
        <v>20</v>
      </c>
      <c r="F7" s="9"/>
    </row>
    <row r="8" spans="1:6" ht="15.75">
      <c r="A8" s="9" t="s">
        <v>80</v>
      </c>
      <c r="C8" s="12"/>
      <c r="D8" s="14">
        <f>C16</f>
        <v>-4733.13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81</v>
      </c>
      <c r="D10" s="17" t="s">
        <v>0</v>
      </c>
      <c r="E10" s="17" t="s">
        <v>27</v>
      </c>
      <c r="F10" s="17" t="s">
        <v>82</v>
      </c>
    </row>
    <row r="11" spans="1:9" s="20" customFormat="1" ht="30" customHeight="1">
      <c r="A11" s="4">
        <v>1</v>
      </c>
      <c r="B11" s="18" t="s">
        <v>2</v>
      </c>
      <c r="C11" s="69">
        <v>-2937</v>
      </c>
      <c r="D11" s="67">
        <v>35244</v>
      </c>
      <c r="E11" s="67">
        <v>35244</v>
      </c>
      <c r="F11" s="67">
        <f>C11-D11+E11</f>
        <v>-2937</v>
      </c>
      <c r="G11" s="5" t="s">
        <v>42</v>
      </c>
      <c r="H11" s="5">
        <v>10</v>
      </c>
      <c r="I11" s="33">
        <f>H11*12*H20</f>
        <v>35244</v>
      </c>
    </row>
    <row r="12" spans="1:9" s="20" customFormat="1" ht="15.75">
      <c r="A12" s="4">
        <v>2</v>
      </c>
      <c r="B12" s="18" t="s">
        <v>3</v>
      </c>
      <c r="C12" s="69">
        <v>-584.46</v>
      </c>
      <c r="D12" s="67">
        <v>7013.52</v>
      </c>
      <c r="E12" s="67">
        <v>7013.52</v>
      </c>
      <c r="F12" s="67">
        <f>C12-D12+E12</f>
        <v>-584.46</v>
      </c>
      <c r="G12" s="12" t="s">
        <v>43</v>
      </c>
      <c r="H12" s="5">
        <v>4</v>
      </c>
      <c r="I12" s="32">
        <f>H12*12*H20</f>
        <v>14097.599999999999</v>
      </c>
    </row>
    <row r="13" spans="1:9" s="20" customFormat="1" ht="29.25" customHeight="1">
      <c r="A13" s="4">
        <v>3</v>
      </c>
      <c r="B13" s="18" t="s">
        <v>45</v>
      </c>
      <c r="C13" s="69">
        <v>-149.7900000000002</v>
      </c>
      <c r="D13" s="67">
        <v>1797.48</v>
      </c>
      <c r="E13" s="67">
        <v>1797.48</v>
      </c>
      <c r="F13" s="67">
        <f>C13-D13+E13</f>
        <v>-149.7900000000002</v>
      </c>
      <c r="G13" s="12" t="s">
        <v>54</v>
      </c>
      <c r="H13" s="5">
        <v>0</v>
      </c>
      <c r="I13" s="32">
        <f>H13*12*H20</f>
        <v>0</v>
      </c>
    </row>
    <row r="14" spans="1:8" s="20" customFormat="1" ht="30" customHeight="1">
      <c r="A14" s="4">
        <v>4</v>
      </c>
      <c r="B14" s="18" t="s">
        <v>46</v>
      </c>
      <c r="C14" s="69">
        <v>-76.37</v>
      </c>
      <c r="D14" s="67">
        <v>916.44</v>
      </c>
      <c r="E14" s="67">
        <v>916.44</v>
      </c>
      <c r="F14" s="67">
        <f>C14-D14+E14</f>
        <v>-76.37</v>
      </c>
      <c r="G14" s="19"/>
      <c r="H14" s="19"/>
    </row>
    <row r="15" spans="1:8" s="20" customFormat="1" ht="30" customHeight="1">
      <c r="A15" s="4">
        <v>5</v>
      </c>
      <c r="B15" s="18" t="s">
        <v>50</v>
      </c>
      <c r="C15" s="69">
        <v>-985.5100000000002</v>
      </c>
      <c r="D15" s="67">
        <v>2058.7</v>
      </c>
      <c r="E15" s="67">
        <v>3044.21</v>
      </c>
      <c r="F15" s="67">
        <f>C15-D15+E15</f>
        <v>0</v>
      </c>
      <c r="G15" s="19"/>
      <c r="H15" s="19"/>
    </row>
    <row r="16" spans="1:6" ht="19.5" customHeight="1">
      <c r="A16" s="4"/>
      <c r="B16" s="18" t="s">
        <v>4</v>
      </c>
      <c r="C16" s="68">
        <f>SUM(C11:C15)</f>
        <v>-4733.13</v>
      </c>
      <c r="D16" s="68">
        <f>SUM(D11:D15)</f>
        <v>47030.14000000001</v>
      </c>
      <c r="E16" s="68">
        <f>SUM(E11:E15)</f>
        <v>48015.65000000001</v>
      </c>
      <c r="F16" s="68">
        <f>SUM(F11:F15)</f>
        <v>-3747.62</v>
      </c>
    </row>
    <row r="17" ht="11.25" customHeight="1"/>
    <row r="18" spans="1:6" ht="15.75">
      <c r="A18" s="101" t="s">
        <v>28</v>
      </c>
      <c r="B18" s="101"/>
      <c r="C18" s="101"/>
      <c r="D18" s="101"/>
      <c r="E18" s="101"/>
      <c r="F18" s="101"/>
    </row>
    <row r="19" spans="1:8" ht="2.25" customHeight="1">
      <c r="A19" s="74"/>
      <c r="B19" s="74"/>
      <c r="C19" s="74"/>
      <c r="D19" s="74"/>
      <c r="E19" s="74"/>
      <c r="F19" s="74"/>
      <c r="H19" s="5" t="s">
        <v>29</v>
      </c>
    </row>
    <row r="20" spans="1:8" ht="33" customHeight="1">
      <c r="A20" s="17" t="s">
        <v>41</v>
      </c>
      <c r="B20" s="102" t="s">
        <v>6</v>
      </c>
      <c r="C20" s="102"/>
      <c r="D20" s="102"/>
      <c r="E20" s="102"/>
      <c r="F20" s="21" t="s">
        <v>16</v>
      </c>
      <c r="G20" s="22"/>
      <c r="H20" s="5">
        <f>D5</f>
        <v>293.7</v>
      </c>
    </row>
    <row r="21" spans="1:10" ht="18" customHeight="1">
      <c r="A21" s="23">
        <v>1</v>
      </c>
      <c r="B21" s="103" t="s">
        <v>8</v>
      </c>
      <c r="C21" s="103"/>
      <c r="D21" s="103"/>
      <c r="E21" s="104"/>
      <c r="F21" s="81">
        <f>I12</f>
        <v>14097.599999999999</v>
      </c>
      <c r="G21" s="12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105" t="s">
        <v>46</v>
      </c>
      <c r="C22" s="105"/>
      <c r="D22" s="105"/>
      <c r="E22" s="106"/>
      <c r="F22" s="81">
        <f>D14</f>
        <v>916.44</v>
      </c>
      <c r="G22" s="12"/>
    </row>
    <row r="23" spans="1:7" ht="18" customHeight="1">
      <c r="A23" s="25">
        <v>3</v>
      </c>
      <c r="B23" s="105" t="s">
        <v>73</v>
      </c>
      <c r="C23" s="105"/>
      <c r="D23" s="105"/>
      <c r="E23" s="106"/>
      <c r="F23" s="81">
        <f>I13</f>
        <v>0</v>
      </c>
      <c r="G23" s="12"/>
    </row>
    <row r="24" spans="1:7" ht="18" customHeight="1">
      <c r="A24" s="25">
        <v>4</v>
      </c>
      <c r="B24" s="105" t="s">
        <v>11</v>
      </c>
      <c r="C24" s="105"/>
      <c r="D24" s="105"/>
      <c r="E24" s="106"/>
      <c r="F24" s="81">
        <f>F25+F26+F27</f>
        <v>4110</v>
      </c>
      <c r="G24" s="12"/>
    </row>
    <row r="25" spans="1:7" ht="16.5" customHeight="1">
      <c r="A25" s="25" t="s">
        <v>12</v>
      </c>
      <c r="B25" s="105" t="s">
        <v>33</v>
      </c>
      <c r="C25" s="105"/>
      <c r="D25" s="105"/>
      <c r="E25" s="106"/>
      <c r="F25" s="81">
        <f>F39+F40+F41</f>
        <v>1962</v>
      </c>
      <c r="G25" s="12"/>
    </row>
    <row r="26" spans="1:7" ht="16.5" customHeight="1">
      <c r="A26" s="25" t="s">
        <v>12</v>
      </c>
      <c r="B26" s="105" t="s">
        <v>34</v>
      </c>
      <c r="C26" s="105"/>
      <c r="D26" s="105"/>
      <c r="E26" s="106"/>
      <c r="F26" s="81">
        <f>F38</f>
        <v>2148</v>
      </c>
      <c r="G26" s="12"/>
    </row>
    <row r="27" spans="1:7" ht="16.5" customHeight="1">
      <c r="A27" s="25" t="s">
        <v>12</v>
      </c>
      <c r="B27" s="105" t="s">
        <v>35</v>
      </c>
      <c r="C27" s="105"/>
      <c r="D27" s="105"/>
      <c r="E27" s="106"/>
      <c r="F27" s="81">
        <v>0</v>
      </c>
      <c r="G27" s="12"/>
    </row>
    <row r="28" spans="1:7" ht="17.25" customHeight="1">
      <c r="A28" s="25">
        <v>5</v>
      </c>
      <c r="B28" s="93" t="s">
        <v>53</v>
      </c>
      <c r="C28" s="93"/>
      <c r="D28" s="93"/>
      <c r="E28" s="107"/>
      <c r="F28" s="81">
        <f>D12+D13</f>
        <v>8811</v>
      </c>
      <c r="G28" s="12"/>
    </row>
    <row r="29" spans="1:7" ht="17.25" customHeight="1">
      <c r="A29" s="25">
        <v>6</v>
      </c>
      <c r="B29" s="93" t="s">
        <v>50</v>
      </c>
      <c r="C29" s="93"/>
      <c r="D29" s="93"/>
      <c r="E29" s="93"/>
      <c r="F29" s="80">
        <f>D15</f>
        <v>2058.7</v>
      </c>
      <c r="G29" s="12"/>
    </row>
    <row r="30" spans="1:7" s="28" customFormat="1" ht="21" customHeight="1">
      <c r="A30" s="26"/>
      <c r="B30" s="108" t="s">
        <v>13</v>
      </c>
      <c r="C30" s="108"/>
      <c r="D30" s="108"/>
      <c r="E30" s="108"/>
      <c r="F30" s="27">
        <f>F21+F22+F23+F24+F28+F29</f>
        <v>29993.74</v>
      </c>
      <c r="G30" s="9"/>
    </row>
    <row r="31" ht="7.5" customHeight="1"/>
    <row r="32" spans="1:6" ht="18" customHeight="1">
      <c r="A32" s="71" t="s">
        <v>83</v>
      </c>
      <c r="B32" s="71"/>
      <c r="C32" s="71"/>
      <c r="D32" s="71"/>
      <c r="E32" s="71"/>
      <c r="F32" s="3">
        <f>D7+D16-F30</f>
        <v>45532.20000000001</v>
      </c>
    </row>
    <row r="33" spans="1:6" ht="20.25" customHeight="1">
      <c r="A33" s="71" t="s">
        <v>84</v>
      </c>
      <c r="B33" s="71"/>
      <c r="C33" s="71"/>
      <c r="D33" s="71"/>
      <c r="E33" s="71"/>
      <c r="F33" s="3">
        <f>F16</f>
        <v>-3747.62</v>
      </c>
    </row>
    <row r="34" spans="1:6" ht="18" customHeight="1">
      <c r="A34" s="72" t="s">
        <v>75</v>
      </c>
      <c r="B34" s="72"/>
      <c r="C34" s="72"/>
      <c r="D34" s="72"/>
      <c r="E34" s="72"/>
      <c r="F34" s="3">
        <f>F32+F33</f>
        <v>41784.58000000001</v>
      </c>
    </row>
    <row r="35" ht="11.25" customHeight="1"/>
    <row r="36" ht="1.5" customHeight="1"/>
    <row r="37" spans="1:6" ht="15.75">
      <c r="A37" s="29" t="s">
        <v>24</v>
      </c>
      <c r="B37" s="29" t="s">
        <v>15</v>
      </c>
      <c r="C37" s="109" t="s">
        <v>36</v>
      </c>
      <c r="D37" s="110"/>
      <c r="E37" s="111"/>
      <c r="F37" s="29" t="s">
        <v>37</v>
      </c>
    </row>
    <row r="38" spans="1:6" s="35" customFormat="1" ht="27" customHeight="1">
      <c r="A38" s="34"/>
      <c r="B38" s="40" t="s">
        <v>72</v>
      </c>
      <c r="C38" s="112" t="s">
        <v>70</v>
      </c>
      <c r="D38" s="113"/>
      <c r="E38" s="114"/>
      <c r="F38" s="41">
        <f>12*179</f>
        <v>2148</v>
      </c>
    </row>
    <row r="39" spans="1:6" ht="30" customHeight="1">
      <c r="A39" s="76"/>
      <c r="B39" s="79">
        <v>42439</v>
      </c>
      <c r="C39" s="115" t="s">
        <v>85</v>
      </c>
      <c r="D39" s="116"/>
      <c r="E39" s="117"/>
      <c r="F39" s="77">
        <v>654</v>
      </c>
    </row>
    <row r="40" spans="1:6" ht="30" customHeight="1">
      <c r="A40" s="76"/>
      <c r="B40" s="79">
        <v>42586</v>
      </c>
      <c r="C40" s="118" t="s">
        <v>85</v>
      </c>
      <c r="D40" s="119"/>
      <c r="E40" s="120"/>
      <c r="F40" s="78">
        <v>654</v>
      </c>
    </row>
    <row r="41" spans="1:6" ht="33.75" customHeight="1">
      <c r="A41" s="4"/>
      <c r="B41" s="79">
        <v>42611</v>
      </c>
      <c r="C41" s="97" t="s">
        <v>85</v>
      </c>
      <c r="D41" s="98"/>
      <c r="E41" s="99"/>
      <c r="F41" s="7">
        <v>654</v>
      </c>
    </row>
    <row r="42" spans="1:6" s="28" customFormat="1" ht="15.75">
      <c r="A42" s="100" t="s">
        <v>38</v>
      </c>
      <c r="B42" s="100"/>
      <c r="C42" s="100"/>
      <c r="D42" s="100"/>
      <c r="E42" s="100"/>
      <c r="F42" s="30">
        <f>SUM(F38:F41)</f>
        <v>4110</v>
      </c>
    </row>
  </sheetData>
  <sheetProtection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A42:E42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24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1" t="s">
        <v>39</v>
      </c>
      <c r="B1" s="101"/>
      <c r="C1" s="101"/>
      <c r="D1" s="101"/>
      <c r="E1" s="101"/>
      <c r="F1" s="101"/>
      <c r="G1" s="73"/>
    </row>
    <row r="2" spans="1:8" ht="15.75">
      <c r="A2" s="101" t="s">
        <v>63</v>
      </c>
      <c r="B2" s="101"/>
      <c r="C2" s="101"/>
      <c r="D2" s="101"/>
      <c r="E2" s="101"/>
      <c r="F2" s="101"/>
      <c r="G2" s="9"/>
      <c r="H2" s="10"/>
    </row>
    <row r="3" ht="9" customHeight="1"/>
    <row r="4" spans="1:6" ht="15.75" hidden="1" outlineLevel="1">
      <c r="A4" s="12" t="s">
        <v>69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293.7</v>
      </c>
      <c r="E5" s="12" t="s">
        <v>18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C16</f>
        <v>-5515.39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69">
        <v>-3380</v>
      </c>
      <c r="D11" s="67">
        <v>35244</v>
      </c>
      <c r="E11" s="67">
        <v>35687</v>
      </c>
      <c r="F11" s="67">
        <f>C11-D11+E11</f>
        <v>-2937</v>
      </c>
      <c r="G11" s="5" t="s">
        <v>42</v>
      </c>
      <c r="H11" s="5">
        <v>10</v>
      </c>
      <c r="I11" s="33">
        <f>H11*12*H20</f>
        <v>35244</v>
      </c>
    </row>
    <row r="12" spans="1:9" s="20" customFormat="1" ht="15.75">
      <c r="A12" s="4">
        <v>2</v>
      </c>
      <c r="B12" s="18" t="s">
        <v>3</v>
      </c>
      <c r="C12" s="69">
        <v>-672.62</v>
      </c>
      <c r="D12" s="67">
        <v>7013.52</v>
      </c>
      <c r="E12" s="67">
        <v>7101.68</v>
      </c>
      <c r="F12" s="67">
        <f>C12-D12+E12</f>
        <v>-584.46</v>
      </c>
      <c r="G12" s="12" t="s">
        <v>43</v>
      </c>
      <c r="H12" s="5">
        <v>4</v>
      </c>
      <c r="I12" s="32">
        <f>H12*12*H20</f>
        <v>14097.599999999999</v>
      </c>
    </row>
    <row r="13" spans="1:9" s="20" customFormat="1" ht="29.25" customHeight="1">
      <c r="A13" s="4">
        <v>3</v>
      </c>
      <c r="B13" s="18" t="s">
        <v>45</v>
      </c>
      <c r="C13" s="69">
        <v>-172.38</v>
      </c>
      <c r="D13" s="67">
        <v>1797.48</v>
      </c>
      <c r="E13" s="67">
        <v>1820.7</v>
      </c>
      <c r="F13" s="67">
        <f>C13-D13+E13</f>
        <v>-149.16000000000008</v>
      </c>
      <c r="G13" s="12" t="s">
        <v>54</v>
      </c>
      <c r="H13" s="5">
        <v>0</v>
      </c>
      <c r="I13" s="32">
        <f>H13*12*H20</f>
        <v>0</v>
      </c>
    </row>
    <row r="14" spans="1:8" s="20" customFormat="1" ht="30" customHeight="1">
      <c r="A14" s="4">
        <v>4</v>
      </c>
      <c r="B14" s="18" t="s">
        <v>46</v>
      </c>
      <c r="C14" s="69">
        <v>-87.89</v>
      </c>
      <c r="D14" s="67">
        <v>916.44</v>
      </c>
      <c r="E14" s="67">
        <v>927.96</v>
      </c>
      <c r="F14" s="67">
        <f>C14-D14+E14</f>
        <v>-76.37</v>
      </c>
      <c r="G14" s="19"/>
      <c r="H14" s="19"/>
    </row>
    <row r="15" spans="1:8" s="20" customFormat="1" ht="30" customHeight="1">
      <c r="A15" s="4">
        <v>5</v>
      </c>
      <c r="B15" s="18" t="s">
        <v>50</v>
      </c>
      <c r="C15" s="69">
        <v>-1202.5</v>
      </c>
      <c r="D15" s="67">
        <v>2756.63</v>
      </c>
      <c r="E15" s="67">
        <v>2973.62</v>
      </c>
      <c r="F15" s="67">
        <f>C15-D15+E15</f>
        <v>-985.5100000000002</v>
      </c>
      <c r="G15" s="19"/>
      <c r="H15" s="19"/>
    </row>
    <row r="16" spans="1:6" ht="19.5" customHeight="1">
      <c r="A16" s="4"/>
      <c r="B16" s="18" t="s">
        <v>4</v>
      </c>
      <c r="C16" s="68">
        <f>SUM(C11:C15)</f>
        <v>-5515.39</v>
      </c>
      <c r="D16" s="68">
        <f>SUM(D11:D15)</f>
        <v>47728.07000000001</v>
      </c>
      <c r="E16" s="68">
        <f>SUM(E11:E15)</f>
        <v>48510.96</v>
      </c>
      <c r="F16" s="68">
        <f>SUM(F11:F15)</f>
        <v>-4732.5</v>
      </c>
    </row>
    <row r="17" ht="11.25" customHeight="1"/>
    <row r="18" spans="1:6" ht="15.75">
      <c r="A18" s="101" t="s">
        <v>28</v>
      </c>
      <c r="B18" s="101"/>
      <c r="C18" s="101"/>
      <c r="D18" s="101"/>
      <c r="E18" s="101"/>
      <c r="F18" s="101"/>
    </row>
    <row r="19" spans="1:8" ht="15.75">
      <c r="A19" s="73"/>
      <c r="B19" s="73"/>
      <c r="C19" s="73"/>
      <c r="D19" s="73"/>
      <c r="E19" s="73"/>
      <c r="F19" s="73"/>
      <c r="H19" s="5" t="s">
        <v>29</v>
      </c>
    </row>
    <row r="20" spans="1:8" ht="33" customHeight="1">
      <c r="A20" s="17" t="s">
        <v>41</v>
      </c>
      <c r="B20" s="102" t="s">
        <v>6</v>
      </c>
      <c r="C20" s="102"/>
      <c r="D20" s="102"/>
      <c r="E20" s="102"/>
      <c r="F20" s="21" t="s">
        <v>16</v>
      </c>
      <c r="G20" s="22"/>
      <c r="H20" s="5">
        <f>D5</f>
        <v>293.7</v>
      </c>
    </row>
    <row r="21" spans="1:10" ht="18" customHeight="1">
      <c r="A21" s="23">
        <v>1</v>
      </c>
      <c r="B21" s="103" t="s">
        <v>8</v>
      </c>
      <c r="C21" s="103"/>
      <c r="D21" s="103"/>
      <c r="E21" s="103"/>
      <c r="F21" s="1">
        <f>I12</f>
        <v>14097.599999999999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105" t="s">
        <v>46</v>
      </c>
      <c r="C22" s="105"/>
      <c r="D22" s="105"/>
      <c r="E22" s="105"/>
      <c r="F22" s="2">
        <f>0.26*12*H20</f>
        <v>916.344</v>
      </c>
      <c r="G22" s="24"/>
    </row>
    <row r="23" spans="1:7" ht="18" customHeight="1">
      <c r="A23" s="25">
        <v>3</v>
      </c>
      <c r="B23" s="105" t="s">
        <v>73</v>
      </c>
      <c r="C23" s="105"/>
      <c r="D23" s="105"/>
      <c r="E23" s="105"/>
      <c r="F23" s="2">
        <f>I13</f>
        <v>0</v>
      </c>
      <c r="G23" s="24"/>
    </row>
    <row r="24" spans="1:7" ht="18" customHeight="1">
      <c r="A24" s="25">
        <v>4</v>
      </c>
      <c r="B24" s="105" t="s">
        <v>11</v>
      </c>
      <c r="C24" s="105"/>
      <c r="D24" s="105"/>
      <c r="E24" s="105"/>
      <c r="F24" s="2">
        <f>F25+F26+F27</f>
        <v>3733</v>
      </c>
      <c r="G24" s="24"/>
    </row>
    <row r="25" spans="1:7" ht="16.5" customHeight="1">
      <c r="A25" s="25" t="s">
        <v>12</v>
      </c>
      <c r="B25" s="105" t="s">
        <v>33</v>
      </c>
      <c r="C25" s="105"/>
      <c r="D25" s="105"/>
      <c r="E25" s="105"/>
      <c r="F25" s="3">
        <f>F39+F40</f>
        <v>1585</v>
      </c>
      <c r="G25" s="12"/>
    </row>
    <row r="26" spans="1:7" ht="16.5" customHeight="1">
      <c r="A26" s="25" t="s">
        <v>12</v>
      </c>
      <c r="B26" s="105" t="s">
        <v>34</v>
      </c>
      <c r="C26" s="105"/>
      <c r="D26" s="105"/>
      <c r="E26" s="105"/>
      <c r="F26" s="3">
        <f>F38</f>
        <v>2148</v>
      </c>
      <c r="G26" s="12"/>
    </row>
    <row r="27" spans="1:7" ht="16.5" customHeight="1">
      <c r="A27" s="25" t="s">
        <v>12</v>
      </c>
      <c r="B27" s="105" t="s">
        <v>35</v>
      </c>
      <c r="C27" s="105"/>
      <c r="D27" s="105"/>
      <c r="E27" s="105"/>
      <c r="F27" s="3">
        <v>0</v>
      </c>
      <c r="G27" s="12"/>
    </row>
    <row r="28" spans="1:7" ht="17.25" customHeight="1">
      <c r="A28" s="25">
        <v>5</v>
      </c>
      <c r="B28" s="93" t="s">
        <v>53</v>
      </c>
      <c r="C28" s="93"/>
      <c r="D28" s="93"/>
      <c r="E28" s="93"/>
      <c r="F28" s="3">
        <f>D12+D13</f>
        <v>8811</v>
      </c>
      <c r="G28" s="12"/>
    </row>
    <row r="29" spans="1:7" ht="17.25" customHeight="1">
      <c r="A29" s="25">
        <v>6</v>
      </c>
      <c r="B29" s="93" t="s">
        <v>50</v>
      </c>
      <c r="C29" s="93"/>
      <c r="D29" s="93"/>
      <c r="E29" s="93"/>
      <c r="F29" s="3">
        <f>D15</f>
        <v>2756.63</v>
      </c>
      <c r="G29" s="12"/>
    </row>
    <row r="30" spans="1:7" s="28" customFormat="1" ht="21" customHeight="1">
      <c r="A30" s="26"/>
      <c r="B30" s="108" t="s">
        <v>13</v>
      </c>
      <c r="C30" s="108"/>
      <c r="D30" s="108"/>
      <c r="E30" s="108"/>
      <c r="F30" s="27">
        <f>F21+F22+F23+F24+F28+F29</f>
        <v>30314.574</v>
      </c>
      <c r="G30" s="9"/>
    </row>
    <row r="32" spans="1:6" ht="18" customHeight="1">
      <c r="A32" s="71" t="s">
        <v>76</v>
      </c>
      <c r="B32" s="71"/>
      <c r="C32" s="71"/>
      <c r="D32" s="71"/>
      <c r="E32" s="71"/>
      <c r="F32" s="3">
        <f>D7+D16-F30</f>
        <v>17413.496000000006</v>
      </c>
    </row>
    <row r="33" spans="1:6" ht="20.25" customHeight="1">
      <c r="A33" s="71" t="s">
        <v>74</v>
      </c>
      <c r="B33" s="71"/>
      <c r="C33" s="71"/>
      <c r="D33" s="71"/>
      <c r="E33" s="71"/>
      <c r="F33" s="3">
        <f>F16</f>
        <v>-4732.5</v>
      </c>
    </row>
    <row r="34" spans="1:6" ht="18" customHeight="1">
      <c r="A34" s="72" t="s">
        <v>75</v>
      </c>
      <c r="B34" s="72"/>
      <c r="C34" s="72"/>
      <c r="D34" s="72"/>
      <c r="E34" s="72"/>
      <c r="F34" s="3">
        <f>F32+F33</f>
        <v>12680.996000000006</v>
      </c>
    </row>
    <row r="35" ht="11.25" customHeight="1"/>
    <row r="37" spans="1:6" ht="15.75">
      <c r="A37" s="29" t="s">
        <v>24</v>
      </c>
      <c r="B37" s="29" t="s">
        <v>15</v>
      </c>
      <c r="C37" s="109" t="s">
        <v>36</v>
      </c>
      <c r="D37" s="110"/>
      <c r="E37" s="111"/>
      <c r="F37" s="29" t="s">
        <v>37</v>
      </c>
    </row>
    <row r="38" spans="1:6" s="35" customFormat="1" ht="27" customHeight="1">
      <c r="A38" s="34"/>
      <c r="B38" s="40" t="s">
        <v>72</v>
      </c>
      <c r="C38" s="112" t="s">
        <v>70</v>
      </c>
      <c r="D38" s="113"/>
      <c r="E38" s="114"/>
      <c r="F38" s="41">
        <f>12*179</f>
        <v>2148</v>
      </c>
    </row>
    <row r="39" spans="1:6" s="37" customFormat="1" ht="30" customHeight="1">
      <c r="A39" s="36"/>
      <c r="B39" s="43">
        <v>42094</v>
      </c>
      <c r="C39" s="121" t="s">
        <v>71</v>
      </c>
      <c r="D39" s="122"/>
      <c r="E39" s="123"/>
      <c r="F39" s="44">
        <v>931</v>
      </c>
    </row>
    <row r="40" spans="1:6" s="39" customFormat="1" ht="30" customHeight="1">
      <c r="A40" s="38"/>
      <c r="B40" s="42">
        <v>42195</v>
      </c>
      <c r="C40" s="124" t="s">
        <v>71</v>
      </c>
      <c r="D40" s="125"/>
      <c r="E40" s="126"/>
      <c r="F40" s="45">
        <v>654</v>
      </c>
    </row>
    <row r="41" spans="1:6" ht="15.75">
      <c r="A41" s="4"/>
      <c r="B41" s="6"/>
      <c r="C41" s="97"/>
      <c r="D41" s="98"/>
      <c r="E41" s="99"/>
      <c r="F41" s="7"/>
    </row>
    <row r="42" spans="1:6" s="28" customFormat="1" ht="15.75">
      <c r="A42" s="100" t="s">
        <v>38</v>
      </c>
      <c r="B42" s="100"/>
      <c r="C42" s="100"/>
      <c r="D42" s="100"/>
      <c r="E42" s="100"/>
      <c r="F42" s="30">
        <f>SUM(F38:F41)</f>
        <v>3733</v>
      </c>
    </row>
  </sheetData>
  <sheetProtection selectLockedCells="1" selectUnlockedCells="1"/>
  <mergeCells count="20">
    <mergeCell ref="B26:E26"/>
    <mergeCell ref="B27:E27"/>
    <mergeCell ref="B28:E28"/>
    <mergeCell ref="A42:E42"/>
    <mergeCell ref="B30:E30"/>
    <mergeCell ref="C37:E37"/>
    <mergeCell ref="C38:E38"/>
    <mergeCell ref="C39:E39"/>
    <mergeCell ref="C40:E40"/>
    <mergeCell ref="C41:E41"/>
    <mergeCell ref="B29:E29"/>
    <mergeCell ref="A1:F1"/>
    <mergeCell ref="A2:F2"/>
    <mergeCell ref="A18:F18"/>
    <mergeCell ref="B20:E20"/>
    <mergeCell ref="B21:E21"/>
    <mergeCell ref="B22:E22"/>
    <mergeCell ref="B23:E23"/>
    <mergeCell ref="B24:E24"/>
    <mergeCell ref="B25:E2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6">
      <selection activeCell="F11" sqref="F11:F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1" t="s">
        <v>39</v>
      </c>
      <c r="B1" s="101"/>
      <c r="C1" s="101"/>
      <c r="D1" s="101"/>
      <c r="E1" s="101"/>
      <c r="F1" s="101"/>
      <c r="G1" s="8"/>
    </row>
    <row r="2" spans="1:8" ht="15.75">
      <c r="A2" s="101" t="s">
        <v>63</v>
      </c>
      <c r="B2" s="101"/>
      <c r="C2" s="101"/>
      <c r="D2" s="101"/>
      <c r="E2" s="101"/>
      <c r="F2" s="101"/>
      <c r="G2" s="9"/>
      <c r="H2" s="10"/>
    </row>
    <row r="3" ht="9" customHeight="1"/>
    <row r="4" spans="1:6" ht="15.75" hidden="1" outlineLevel="1">
      <c r="A4" s="12" t="s">
        <v>69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293.7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19</v>
      </c>
      <c r="C7" s="9"/>
      <c r="D7" s="13">
        <f>'2014'!B26</f>
        <v>11082.4</v>
      </c>
      <c r="E7" s="9" t="s">
        <v>20</v>
      </c>
      <c r="F7" s="9"/>
    </row>
    <row r="8" spans="1:6" ht="15.75">
      <c r="A8" s="9" t="s">
        <v>21</v>
      </c>
      <c r="C8" s="12"/>
      <c r="D8" s="14">
        <f>C16</f>
        <v>-5515.39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69">
        <v>-3380</v>
      </c>
      <c r="D11" s="67">
        <v>35244</v>
      </c>
      <c r="E11" s="67">
        <v>35687</v>
      </c>
      <c r="F11" s="67">
        <f>C11-D11+E11</f>
        <v>-2937</v>
      </c>
      <c r="G11" s="5" t="s">
        <v>42</v>
      </c>
      <c r="H11" s="5">
        <v>10</v>
      </c>
      <c r="I11" s="33">
        <f>H11*12*H20</f>
        <v>35244</v>
      </c>
    </row>
    <row r="12" spans="1:9" s="20" customFormat="1" ht="15.75">
      <c r="A12" s="4">
        <v>2</v>
      </c>
      <c r="B12" s="18" t="s">
        <v>3</v>
      </c>
      <c r="C12" s="69">
        <v>-672.62</v>
      </c>
      <c r="D12" s="67">
        <v>7013.52</v>
      </c>
      <c r="E12" s="67">
        <v>7101.68</v>
      </c>
      <c r="F12" s="67">
        <f>C12-D12+E12</f>
        <v>-584.46</v>
      </c>
      <c r="G12" s="12" t="s">
        <v>43</v>
      </c>
      <c r="H12" s="5">
        <v>4</v>
      </c>
      <c r="I12" s="32">
        <f>H12*12*H20</f>
        <v>14097.599999999999</v>
      </c>
    </row>
    <row r="13" spans="1:9" s="20" customFormat="1" ht="29.25" customHeight="1">
      <c r="A13" s="4">
        <v>3</v>
      </c>
      <c r="B13" s="18" t="s">
        <v>45</v>
      </c>
      <c r="C13" s="69">
        <v>-172.38</v>
      </c>
      <c r="D13" s="67">
        <v>1797.48</v>
      </c>
      <c r="E13" s="67">
        <v>1820.07</v>
      </c>
      <c r="F13" s="67">
        <f>C13-D13+E13</f>
        <v>-149.7900000000002</v>
      </c>
      <c r="G13" s="12" t="s">
        <v>54</v>
      </c>
      <c r="H13" s="5">
        <v>0</v>
      </c>
      <c r="I13" s="32">
        <f>H13*12*H20</f>
        <v>0</v>
      </c>
    </row>
    <row r="14" spans="1:8" s="20" customFormat="1" ht="30" customHeight="1">
      <c r="A14" s="4">
        <v>4</v>
      </c>
      <c r="B14" s="18" t="s">
        <v>46</v>
      </c>
      <c r="C14" s="69">
        <v>-87.89</v>
      </c>
      <c r="D14" s="67">
        <v>916.44</v>
      </c>
      <c r="E14" s="67">
        <v>927.96</v>
      </c>
      <c r="F14" s="67">
        <f>C14-D14+E14</f>
        <v>-76.37</v>
      </c>
      <c r="G14" s="19"/>
      <c r="H14" s="19"/>
    </row>
    <row r="15" spans="1:8" s="20" customFormat="1" ht="30" customHeight="1">
      <c r="A15" s="4">
        <v>5</v>
      </c>
      <c r="B15" s="18" t="s">
        <v>50</v>
      </c>
      <c r="C15" s="69">
        <v>-1202.5</v>
      </c>
      <c r="D15" s="67">
        <v>2756.63</v>
      </c>
      <c r="E15" s="67">
        <v>2973.62</v>
      </c>
      <c r="F15" s="67">
        <f>C15-D15+E15</f>
        <v>-985.5100000000002</v>
      </c>
      <c r="G15" s="19"/>
      <c r="H15" s="19"/>
    </row>
    <row r="16" spans="1:6" ht="19.5" customHeight="1">
      <c r="A16" s="4"/>
      <c r="B16" s="18" t="s">
        <v>4</v>
      </c>
      <c r="C16" s="68">
        <f>SUM(C11:C15)</f>
        <v>-5515.39</v>
      </c>
      <c r="D16" s="68">
        <f>SUM(D11:D15)</f>
        <v>47728.07000000001</v>
      </c>
      <c r="E16" s="68">
        <f>SUM(E11:E15)</f>
        <v>48510.33</v>
      </c>
      <c r="F16" s="68">
        <f>SUM(F11:F15)</f>
        <v>-4733.13</v>
      </c>
    </row>
    <row r="17" ht="11.25" customHeight="1"/>
    <row r="18" spans="1:6" ht="15.75">
      <c r="A18" s="101" t="s">
        <v>28</v>
      </c>
      <c r="B18" s="101"/>
      <c r="C18" s="101"/>
      <c r="D18" s="101"/>
      <c r="E18" s="101"/>
      <c r="F18" s="101"/>
    </row>
    <row r="19" spans="1:8" ht="15.75">
      <c r="A19" s="31"/>
      <c r="B19" s="8"/>
      <c r="C19" s="8"/>
      <c r="D19" s="8"/>
      <c r="E19" s="8"/>
      <c r="F19" s="8"/>
      <c r="H19" s="5" t="s">
        <v>29</v>
      </c>
    </row>
    <row r="20" spans="1:8" ht="33" customHeight="1">
      <c r="A20" s="17" t="s">
        <v>41</v>
      </c>
      <c r="B20" s="102" t="s">
        <v>6</v>
      </c>
      <c r="C20" s="102"/>
      <c r="D20" s="102"/>
      <c r="E20" s="102"/>
      <c r="F20" s="21" t="s">
        <v>16</v>
      </c>
      <c r="G20" s="22"/>
      <c r="H20" s="5">
        <f>D5</f>
        <v>293.7</v>
      </c>
    </row>
    <row r="21" spans="1:10" ht="18" customHeight="1">
      <c r="A21" s="23">
        <v>1</v>
      </c>
      <c r="B21" s="103" t="s">
        <v>8</v>
      </c>
      <c r="C21" s="103"/>
      <c r="D21" s="103"/>
      <c r="E21" s="103"/>
      <c r="F21" s="1">
        <f>I12</f>
        <v>14097.599999999999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105" t="s">
        <v>46</v>
      </c>
      <c r="C22" s="105"/>
      <c r="D22" s="105"/>
      <c r="E22" s="105"/>
      <c r="F22" s="2">
        <f>D14</f>
        <v>916.44</v>
      </c>
      <c r="G22" s="24"/>
    </row>
    <row r="23" spans="1:7" ht="18" customHeight="1">
      <c r="A23" s="25">
        <v>3</v>
      </c>
      <c r="B23" s="105" t="s">
        <v>73</v>
      </c>
      <c r="C23" s="105"/>
      <c r="D23" s="105"/>
      <c r="E23" s="105"/>
      <c r="F23" s="2">
        <f>I13</f>
        <v>0</v>
      </c>
      <c r="G23" s="24"/>
    </row>
    <row r="24" spans="1:7" ht="18" customHeight="1">
      <c r="A24" s="25">
        <v>4</v>
      </c>
      <c r="B24" s="105" t="s">
        <v>11</v>
      </c>
      <c r="C24" s="105"/>
      <c r="D24" s="105"/>
      <c r="E24" s="105"/>
      <c r="F24" s="2">
        <f>F25+F26+F27</f>
        <v>3733</v>
      </c>
      <c r="G24" s="24"/>
    </row>
    <row r="25" spans="1:7" ht="16.5" customHeight="1">
      <c r="A25" s="25" t="s">
        <v>12</v>
      </c>
      <c r="B25" s="105" t="s">
        <v>33</v>
      </c>
      <c r="C25" s="105"/>
      <c r="D25" s="105"/>
      <c r="E25" s="105"/>
      <c r="F25" s="3">
        <f>F39+F40</f>
        <v>1585</v>
      </c>
      <c r="G25" s="12"/>
    </row>
    <row r="26" spans="1:7" ht="16.5" customHeight="1">
      <c r="A26" s="25" t="s">
        <v>12</v>
      </c>
      <c r="B26" s="105" t="s">
        <v>34</v>
      </c>
      <c r="C26" s="105"/>
      <c r="D26" s="105"/>
      <c r="E26" s="105"/>
      <c r="F26" s="3">
        <f>F38</f>
        <v>2148</v>
      </c>
      <c r="G26" s="12"/>
    </row>
    <row r="27" spans="1:7" ht="16.5" customHeight="1">
      <c r="A27" s="25" t="s">
        <v>12</v>
      </c>
      <c r="B27" s="105" t="s">
        <v>35</v>
      </c>
      <c r="C27" s="105"/>
      <c r="D27" s="105"/>
      <c r="E27" s="105"/>
      <c r="F27" s="3">
        <v>0</v>
      </c>
      <c r="G27" s="12"/>
    </row>
    <row r="28" spans="1:7" ht="17.25" customHeight="1">
      <c r="A28" s="25">
        <v>5</v>
      </c>
      <c r="B28" s="93" t="s">
        <v>53</v>
      </c>
      <c r="C28" s="93"/>
      <c r="D28" s="93"/>
      <c r="E28" s="93"/>
      <c r="F28" s="3">
        <f>D12+D13</f>
        <v>8811</v>
      </c>
      <c r="G28" s="12"/>
    </row>
    <row r="29" spans="1:7" ht="17.25" customHeight="1">
      <c r="A29" s="25">
        <v>6</v>
      </c>
      <c r="B29" s="93" t="s">
        <v>50</v>
      </c>
      <c r="C29" s="93"/>
      <c r="D29" s="93"/>
      <c r="E29" s="93"/>
      <c r="F29" s="3">
        <f>D15</f>
        <v>2756.63</v>
      </c>
      <c r="G29" s="12"/>
    </row>
    <row r="30" spans="1:7" s="28" customFormat="1" ht="21" customHeight="1">
      <c r="A30" s="26"/>
      <c r="B30" s="108" t="s">
        <v>13</v>
      </c>
      <c r="C30" s="108"/>
      <c r="D30" s="108"/>
      <c r="E30" s="108"/>
      <c r="F30" s="27">
        <f>F21+F22+F23+F24+F28+F29</f>
        <v>30314.670000000002</v>
      </c>
      <c r="G30" s="9"/>
    </row>
    <row r="32" spans="1:6" ht="18" customHeight="1">
      <c r="A32" s="71" t="s">
        <v>76</v>
      </c>
      <c r="B32" s="71"/>
      <c r="C32" s="71"/>
      <c r="D32" s="71"/>
      <c r="E32" s="71"/>
      <c r="F32" s="3">
        <f>D7+D16-F30</f>
        <v>28495.800000000007</v>
      </c>
    </row>
    <row r="33" spans="1:6" ht="20.25" customHeight="1">
      <c r="A33" s="71" t="s">
        <v>74</v>
      </c>
      <c r="B33" s="71"/>
      <c r="C33" s="71"/>
      <c r="D33" s="71"/>
      <c r="E33" s="71"/>
      <c r="F33" s="3">
        <f>F16</f>
        <v>-4733.13</v>
      </c>
    </row>
    <row r="34" spans="1:6" ht="18" customHeight="1">
      <c r="A34" s="72" t="s">
        <v>75</v>
      </c>
      <c r="B34" s="72"/>
      <c r="C34" s="72"/>
      <c r="D34" s="72"/>
      <c r="E34" s="72"/>
      <c r="F34" s="3">
        <f>F32+F33</f>
        <v>23762.670000000006</v>
      </c>
    </row>
    <row r="35" ht="11.25" customHeight="1"/>
    <row r="37" spans="1:6" ht="15.75">
      <c r="A37" s="29" t="s">
        <v>24</v>
      </c>
      <c r="B37" s="29" t="s">
        <v>15</v>
      </c>
      <c r="C37" s="109" t="s">
        <v>36</v>
      </c>
      <c r="D37" s="110"/>
      <c r="E37" s="111"/>
      <c r="F37" s="29" t="s">
        <v>37</v>
      </c>
    </row>
    <row r="38" spans="1:6" s="35" customFormat="1" ht="27" customHeight="1">
      <c r="A38" s="34"/>
      <c r="B38" s="40" t="s">
        <v>72</v>
      </c>
      <c r="C38" s="112" t="s">
        <v>70</v>
      </c>
      <c r="D38" s="113"/>
      <c r="E38" s="114"/>
      <c r="F38" s="41">
        <f>12*179</f>
        <v>2148</v>
      </c>
    </row>
    <row r="39" spans="1:6" s="37" customFormat="1" ht="30" customHeight="1">
      <c r="A39" s="36"/>
      <c r="B39" s="43">
        <v>42094</v>
      </c>
      <c r="C39" s="121" t="s">
        <v>71</v>
      </c>
      <c r="D39" s="122"/>
      <c r="E39" s="123"/>
      <c r="F39" s="44">
        <v>931</v>
      </c>
    </row>
    <row r="40" spans="1:6" s="39" customFormat="1" ht="30" customHeight="1">
      <c r="A40" s="38"/>
      <c r="B40" s="42">
        <v>42195</v>
      </c>
      <c r="C40" s="124" t="s">
        <v>71</v>
      </c>
      <c r="D40" s="125"/>
      <c r="E40" s="126"/>
      <c r="F40" s="45">
        <v>654</v>
      </c>
    </row>
    <row r="41" spans="1:6" ht="15.75">
      <c r="A41" s="4"/>
      <c r="B41" s="6"/>
      <c r="C41" s="97"/>
      <c r="D41" s="98"/>
      <c r="E41" s="99"/>
      <c r="F41" s="7"/>
    </row>
    <row r="42" spans="1:6" s="28" customFormat="1" ht="15.75">
      <c r="A42" s="100" t="s">
        <v>38</v>
      </c>
      <c r="B42" s="100"/>
      <c r="C42" s="100"/>
      <c r="D42" s="100"/>
      <c r="E42" s="100"/>
      <c r="F42" s="30">
        <f>SUM(F38:F41)</f>
        <v>3733</v>
      </c>
    </row>
  </sheetData>
  <sheetProtection selectLockedCells="1" selectUnlockedCells="1"/>
  <mergeCells count="20">
    <mergeCell ref="C41:E41"/>
    <mergeCell ref="A42:E42"/>
    <mergeCell ref="C40:E40"/>
    <mergeCell ref="C37:E37"/>
    <mergeCell ref="C38:E38"/>
    <mergeCell ref="C39:E39"/>
    <mergeCell ref="B30:E30"/>
    <mergeCell ref="B23:E23"/>
    <mergeCell ref="B24:E24"/>
    <mergeCell ref="B25:E25"/>
    <mergeCell ref="B26:E26"/>
    <mergeCell ref="B27:E27"/>
    <mergeCell ref="B28:E28"/>
    <mergeCell ref="B29:E29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6">
      <selection activeCell="B47" sqref="B47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27" t="s">
        <v>44</v>
      </c>
      <c r="B1" s="127"/>
      <c r="C1" s="127"/>
      <c r="D1" s="127"/>
      <c r="E1" s="127"/>
    </row>
    <row r="2" spans="1:5" ht="18.75">
      <c r="A2" s="127" t="s">
        <v>63</v>
      </c>
      <c r="B2" s="127"/>
      <c r="C2" s="127"/>
      <c r="D2" s="127"/>
      <c r="E2" s="127"/>
    </row>
    <row r="3" ht="18.75">
      <c r="A3" s="46"/>
    </row>
    <row r="4" ht="18.75">
      <c r="A4" s="47" t="s">
        <v>64</v>
      </c>
    </row>
    <row r="5" ht="18.75">
      <c r="A5" s="47" t="s">
        <v>65</v>
      </c>
    </row>
    <row r="6" ht="18.75">
      <c r="A6" s="47"/>
    </row>
    <row r="7" ht="16.5" thickBot="1">
      <c r="A7" s="48" t="s">
        <v>66</v>
      </c>
    </row>
    <row r="8" spans="1:5" ht="50.25" customHeight="1" thickBot="1">
      <c r="A8" s="49"/>
      <c r="B8" s="50" t="s">
        <v>67</v>
      </c>
      <c r="C8" s="50" t="s">
        <v>0</v>
      </c>
      <c r="D8" s="50" t="s">
        <v>1</v>
      </c>
      <c r="E8" s="50" t="s">
        <v>21</v>
      </c>
    </row>
    <row r="9" spans="1:5" ht="19.5" thickBot="1">
      <c r="A9" s="51" t="s">
        <v>2</v>
      </c>
      <c r="B9" s="52">
        <v>0</v>
      </c>
      <c r="C9" s="52">
        <v>20559</v>
      </c>
      <c r="D9" s="52">
        <v>17179</v>
      </c>
      <c r="E9" s="52">
        <v>3380</v>
      </c>
    </row>
    <row r="10" spans="1:5" ht="19.5" thickBot="1">
      <c r="A10" s="51" t="s">
        <v>3</v>
      </c>
      <c r="B10" s="52">
        <v>0</v>
      </c>
      <c r="C10" s="52">
        <v>4091.22</v>
      </c>
      <c r="D10" s="52">
        <v>3418.6</v>
      </c>
      <c r="E10" s="52">
        <v>672.62</v>
      </c>
    </row>
    <row r="11" spans="1:5" ht="38.25" thickBot="1">
      <c r="A11" s="51" t="s">
        <v>45</v>
      </c>
      <c r="B11" s="52">
        <v>0</v>
      </c>
      <c r="C11" s="52">
        <v>1048.53</v>
      </c>
      <c r="D11" s="52">
        <v>876.15</v>
      </c>
      <c r="E11" s="52">
        <v>172.38</v>
      </c>
    </row>
    <row r="12" spans="1:5" ht="19.5" customHeight="1" thickBot="1">
      <c r="A12" s="51" t="s">
        <v>46</v>
      </c>
      <c r="B12" s="52">
        <v>0</v>
      </c>
      <c r="C12" s="52">
        <v>534.59</v>
      </c>
      <c r="D12" s="52">
        <v>446.7</v>
      </c>
      <c r="E12" s="52">
        <v>87.89</v>
      </c>
    </row>
    <row r="13" spans="1:5" ht="38.25" thickBot="1">
      <c r="A13" s="51" t="s">
        <v>50</v>
      </c>
      <c r="B13" s="52">
        <v>0</v>
      </c>
      <c r="C13" s="52">
        <v>1202.5</v>
      </c>
      <c r="D13" s="52">
        <v>0</v>
      </c>
      <c r="E13" s="52">
        <v>1202.5</v>
      </c>
    </row>
    <row r="14" spans="1:5" ht="19.5" thickBot="1">
      <c r="A14" s="51" t="s">
        <v>4</v>
      </c>
      <c r="B14" s="53">
        <v>0</v>
      </c>
      <c r="C14" s="53">
        <v>27435.84</v>
      </c>
      <c r="D14" s="53">
        <v>21920.45</v>
      </c>
      <c r="E14" s="53">
        <v>5515.39</v>
      </c>
    </row>
    <row r="15" ht="18.75">
      <c r="A15" s="54"/>
    </row>
    <row r="16" ht="19.5" thickBot="1">
      <c r="A16" s="54" t="s">
        <v>5</v>
      </c>
    </row>
    <row r="17" spans="1:3" ht="38.25" thickBot="1">
      <c r="A17" s="55" t="s">
        <v>47</v>
      </c>
      <c r="B17" s="50" t="s">
        <v>6</v>
      </c>
      <c r="C17" s="50" t="s">
        <v>16</v>
      </c>
    </row>
    <row r="18" spans="1:3" ht="19.5" thickBot="1">
      <c r="A18" s="56" t="s">
        <v>7</v>
      </c>
      <c r="B18" s="57" t="s">
        <v>3</v>
      </c>
      <c r="C18" s="52">
        <v>5139.75</v>
      </c>
    </row>
    <row r="19" spans="1:3" ht="19.5" thickBot="1">
      <c r="A19" s="56" t="s">
        <v>9</v>
      </c>
      <c r="B19" s="57" t="s">
        <v>46</v>
      </c>
      <c r="C19" s="52">
        <v>534.59</v>
      </c>
    </row>
    <row r="20" spans="1:3" ht="38.25" thickBot="1">
      <c r="A20" s="56" t="s">
        <v>10</v>
      </c>
      <c r="B20" s="57" t="s">
        <v>50</v>
      </c>
      <c r="C20" s="52">
        <v>1202.5</v>
      </c>
    </row>
    <row r="21" spans="1:3" ht="19.5" thickBot="1">
      <c r="A21" s="56" t="s">
        <v>51</v>
      </c>
      <c r="B21" s="57" t="s">
        <v>8</v>
      </c>
      <c r="C21" s="52">
        <v>8223.6</v>
      </c>
    </row>
    <row r="22" spans="1:3" ht="38.25" thickBot="1">
      <c r="A22" s="56" t="s">
        <v>52</v>
      </c>
      <c r="B22" s="57" t="s">
        <v>56</v>
      </c>
      <c r="C22" s="52">
        <v>1253</v>
      </c>
    </row>
    <row r="23" spans="1:3" ht="19.5" thickBot="1">
      <c r="A23" s="56" t="s">
        <v>12</v>
      </c>
      <c r="B23" s="57" t="s">
        <v>62</v>
      </c>
      <c r="C23" s="52">
        <v>1253</v>
      </c>
    </row>
    <row r="24" spans="1:3" ht="38.25" thickBot="1">
      <c r="A24" s="51"/>
      <c r="B24" s="58" t="s">
        <v>48</v>
      </c>
      <c r="C24" s="53">
        <v>16353.44</v>
      </c>
    </row>
    <row r="25" ht="15.75" thickBot="1">
      <c r="A25" s="59"/>
    </row>
    <row r="26" spans="1:2" ht="57" thickBot="1">
      <c r="A26" s="70" t="s">
        <v>57</v>
      </c>
      <c r="B26" s="50">
        <v>11082.4</v>
      </c>
    </row>
    <row r="27" spans="1:2" ht="57" thickBot="1">
      <c r="A27" s="51" t="s">
        <v>58</v>
      </c>
      <c r="B27" s="53">
        <v>5515.39</v>
      </c>
    </row>
    <row r="28" spans="1:2" ht="38.25" thickBot="1">
      <c r="A28" s="56" t="s">
        <v>14</v>
      </c>
      <c r="B28" s="53" t="s">
        <v>68</v>
      </c>
    </row>
    <row r="29" spans="1:2" ht="38.25" thickBot="1">
      <c r="A29" s="56" t="s">
        <v>59</v>
      </c>
      <c r="B29" s="53">
        <v>3380</v>
      </c>
    </row>
    <row r="30" ht="15">
      <c r="A30" s="59"/>
    </row>
    <row r="31" ht="15.75">
      <c r="A31" s="60" t="s">
        <v>60</v>
      </c>
    </row>
    <row r="32" ht="15.75">
      <c r="A32" s="61"/>
    </row>
    <row r="33" ht="15.75">
      <c r="A33" s="61"/>
    </row>
    <row r="34" ht="15.75">
      <c r="A34" s="61"/>
    </row>
    <row r="35" ht="15.75">
      <c r="A35" s="61"/>
    </row>
    <row r="36" ht="15.75">
      <c r="A36" s="61"/>
    </row>
    <row r="37" ht="15.75">
      <c r="A37" s="61"/>
    </row>
    <row r="38" ht="15.75">
      <c r="A38" s="61"/>
    </row>
    <row r="39" ht="15.75">
      <c r="A39" s="61" t="s">
        <v>61</v>
      </c>
    </row>
    <row r="40" ht="15.75">
      <c r="A40" s="61"/>
    </row>
    <row r="41" ht="16.5" thickBot="1">
      <c r="A41" s="61"/>
    </row>
    <row r="42" spans="1:3" ht="15.75" thickBot="1">
      <c r="A42" s="62" t="s">
        <v>15</v>
      </c>
      <c r="B42" s="63" t="s">
        <v>36</v>
      </c>
      <c r="C42" s="63" t="s">
        <v>49</v>
      </c>
    </row>
    <row r="43" spans="1:3" ht="15.75" thickBot="1">
      <c r="A43" s="64" t="s">
        <v>77</v>
      </c>
      <c r="B43" s="65" t="s">
        <v>55</v>
      </c>
      <c r="C43" s="66">
        <v>1253</v>
      </c>
    </row>
    <row r="44" ht="15.75">
      <c r="A44" s="61"/>
    </row>
    <row r="45" ht="15.75">
      <c r="A45" s="60"/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2017-09-05T14:05:47Z</cp:lastPrinted>
  <dcterms:created xsi:type="dcterms:W3CDTF">2015-10-12T10:40:12Z</dcterms:created>
  <dcterms:modified xsi:type="dcterms:W3CDTF">2018-03-28T08:43:42Z</dcterms:modified>
  <cp:category/>
  <cp:version/>
  <cp:contentType/>
  <cp:contentStatus/>
</cp:coreProperties>
</file>