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  <sheet name="2016" sheetId="2" r:id="rId2"/>
    <sheet name="2015 (2)" sheetId="3" r:id="rId3"/>
    <sheet name="2015" sheetId="4" r:id="rId4"/>
    <sheet name="2014" sheetId="5" r:id="rId5"/>
  </sheets>
  <definedNames>
    <definedName name="_xlnm.Print_Area" localSheetId="3">'2015'!$A$1:$F$41</definedName>
    <definedName name="_xlnm.Print_Area" localSheetId="2">'2015 (2)'!$A$1:$F$35</definedName>
  </definedNames>
  <calcPr fullCalcOnLoad="1" refMode="R1C1"/>
</workbook>
</file>

<file path=xl/sharedStrings.xml><?xml version="1.0" encoding="utf-8"?>
<sst xmlns="http://schemas.openxmlformats.org/spreadsheetml/2006/main" count="278" uniqueCount="99">
  <si>
    <t>Начислено</t>
  </si>
  <si>
    <t>Поступило (оплата)</t>
  </si>
  <si>
    <t>Содержание жилья</t>
  </si>
  <si>
    <t>Вывоз ТБО</t>
  </si>
  <si>
    <t>Итого</t>
  </si>
  <si>
    <t>Расходы на управление МКД</t>
  </si>
  <si>
    <t>Вид</t>
  </si>
  <si>
    <t>1.</t>
  </si>
  <si>
    <t>Услуги управления</t>
  </si>
  <si>
    <t>2.</t>
  </si>
  <si>
    <t>3.</t>
  </si>
  <si>
    <t>4.</t>
  </si>
  <si>
    <t>Содержание общего имущества, в т.ч.</t>
  </si>
  <si>
    <t>-</t>
  </si>
  <si>
    <t>Всего работ за период</t>
  </si>
  <si>
    <t>Задолженность населения на 31.12.2014г., в т.ч.</t>
  </si>
  <si>
    <t>- за содержание жилья, в т.ч.</t>
  </si>
  <si>
    <t>Дата</t>
  </si>
  <si>
    <t>Сумма, рублей</t>
  </si>
  <si>
    <t xml:space="preserve">Общая плошадь квартир </t>
  </si>
  <si>
    <t>кв.м.</t>
  </si>
  <si>
    <t xml:space="preserve">Остаток на 01.01.2015 г. </t>
  </si>
  <si>
    <t>руб. (прибыль)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</si>
  <si>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</si>
  <si>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</si>
  <si>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</si>
  <si>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</si>
  <si>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</si>
  <si>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</si>
  <si>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</si>
  <si>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</si>
  <si>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</si>
  <si>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</si>
  <si>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</si>
  <si>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</si>
  <si>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Сантехнические работы</t>
  </si>
  <si>
    <t>Электромонтажные работы</t>
  </si>
  <si>
    <t>Общестроительные работы</t>
  </si>
  <si>
    <t>Вид работ</t>
  </si>
  <si>
    <t>Ст-ть работ</t>
  </si>
  <si>
    <t>ИТОГО:</t>
  </si>
  <si>
    <t>Персонифицированный учет МКД  за  2015 г.</t>
  </si>
  <si>
    <t>Задолженность на 31.12.2015г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</si>
  <si>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</si>
  <si>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</si>
  <si>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</si>
  <si>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Персонифицированный учет МКД (за 2014 год)</t>
  </si>
  <si>
    <t>Задолженность на 01.01.2014 г</t>
  </si>
  <si>
    <t>Складирование ТБО</t>
  </si>
  <si>
    <t>Обслуживание ВГО</t>
  </si>
  <si>
    <t>№ п/п</t>
  </si>
  <si>
    <t>Всего работ  за период</t>
  </si>
  <si>
    <t xml:space="preserve">     - за декабрь 2014 года</t>
  </si>
  <si>
    <t>Сумма работ</t>
  </si>
  <si>
    <t>Вывоз КГМ</t>
  </si>
  <si>
    <t>6.</t>
  </si>
  <si>
    <t>Вывоз и складирование ТБО</t>
  </si>
  <si>
    <t>двор</t>
  </si>
  <si>
    <t xml:space="preserve">Выполненные работы </t>
  </si>
  <si>
    <t>Сальдо на 01.01.2015г (по начислениям) (+)</t>
  </si>
  <si>
    <t>Ул. Ленинградская, д. 51</t>
  </si>
  <si>
    <t>В управлении ООО «УК Старый Город» - с 01.01.2011 года</t>
  </si>
  <si>
    <t>Общая площадь квартир –  236,3  м.кв.</t>
  </si>
  <si>
    <t>Остаток на 01.01.2014 года – 35144,12 (+)</t>
  </si>
  <si>
    <t>Электроэнергия МОП</t>
  </si>
  <si>
    <t>5.</t>
  </si>
  <si>
    <t>снятие показаний</t>
  </si>
  <si>
    <t xml:space="preserve">ремонт силового предохранительного  шкафа                 </t>
  </si>
  <si>
    <t xml:space="preserve">осмотр электрических сетей                                              </t>
  </si>
  <si>
    <t>17594,69</t>
  </si>
  <si>
    <t>Экономист ООО «УК Старый город»                                                                    Хромушина Т.В.</t>
  </si>
  <si>
    <t>28,01,2014</t>
  </si>
  <si>
    <t>29,07,2014</t>
  </si>
  <si>
    <t>ремонт силового предохранителнього шкафа</t>
  </si>
  <si>
    <t>В управлении ООО «УК Старый Город» -   с 01.01.2011 года</t>
  </si>
  <si>
    <t>осмотр э/сетей, смена ламп в МОП</t>
  </si>
  <si>
    <t>Задолженность населения на 31.12.2015 г.</t>
  </si>
  <si>
    <t>Справочно: финансовый результат с учетом задолженности</t>
  </si>
  <si>
    <t>Сальдо на 31.12.2015 г.</t>
  </si>
  <si>
    <t>Персонифицированный учет МКД  за  2016 г.</t>
  </si>
  <si>
    <t xml:space="preserve">Остаток на 01.01.2016 г. </t>
  </si>
  <si>
    <t>Задолженность на 01.01.2016 г.</t>
  </si>
  <si>
    <t>Задолженность на 01.01.2016</t>
  </si>
  <si>
    <t>Задолженность на 31.12.2016г</t>
  </si>
  <si>
    <t>Сальдо на 31.12.2016 г.</t>
  </si>
  <si>
    <t>Задолженность населения на 31.12.2016 г.</t>
  </si>
  <si>
    <t>Переборка кровли из черепицы</t>
  </si>
  <si>
    <t>Персонифицированный учет МКД  за  2017 г.</t>
  </si>
  <si>
    <t xml:space="preserve">Остаток на 01.01.2017 г. </t>
  </si>
  <si>
    <t>Задолженность на 01.01.2017 г.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</si>
  <si>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</si>
  <si>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</si>
  <si>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</si>
  <si>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31.12.2017 г.</t>
  </si>
  <si>
    <t>покос не входит</t>
  </si>
  <si>
    <t>кгм</t>
  </si>
  <si>
    <t>Хол.вода на соид</t>
  </si>
  <si>
    <t>Водоотведение на соид</t>
  </si>
  <si>
    <t>Электроэнергия на соид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</si>
</sst>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9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14" fontId="1" fillId="33" borderId="13" xfId="0" applyNumberFormat="1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2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3" fillId="33" borderId="13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4" fillId="33" borderId="13" xfId="0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1" fillId="33" borderId="0" xfId="0" applyNumberFormat="1" applyFont="1" applyFill="1" applyAlignment="1">
      <alignment vertical="center"/>
    </xf>
    <xf numFmtId="4" fontId="3" fillId="33" borderId="0" xfId="0" applyNumberFormat="1" applyFont="1" applyFill="1" applyAlignment="1">
      <alignment vertical="center"/>
    </xf>
    <xf numFmtId="0" fontId="2" fillId="35" borderId="13" xfId="0" applyFont="1" applyFill="1" applyBorder="1" applyAlignment="1">
      <alignment horizontal="center" vertical="center"/>
    </xf>
    <xf numFmtId="0" fontId="1" fillId="35" borderId="0" xfId="0" applyFont="1" applyFill="1" applyAlignment="1">
      <alignment vertical="center"/>
    </xf>
    <xf numFmtId="0" fontId="2" fillId="36" borderId="13" xfId="0" applyFont="1" applyFill="1" applyBorder="1" applyAlignment="1">
      <alignment horizontal="center" vertical="center"/>
    </xf>
    <xf numFmtId="0" fontId="1" fillId="36" borderId="0" xfId="0" applyFont="1" applyFill="1" applyAlignment="1">
      <alignment vertical="center"/>
    </xf>
    <xf numFmtId="14" fontId="2" fillId="37" borderId="13" xfId="0" applyNumberFormat="1" applyFont="1" applyFill="1" applyBorder="1" applyAlignment="1">
      <alignment horizontal="center" vertical="center"/>
    </xf>
    <xf numFmtId="4" fontId="2" fillId="37" borderId="13" xfId="0" applyNumberFormat="1" applyFont="1" applyFill="1" applyBorder="1" applyAlignment="1">
      <alignment horizontal="center" vertical="center"/>
    </xf>
    <xf numFmtId="14" fontId="2" fillId="36" borderId="13" xfId="0" applyNumberFormat="1" applyFont="1" applyFill="1" applyBorder="1" applyAlignment="1">
      <alignment horizontal="center" vertical="center"/>
    </xf>
    <xf numFmtId="4" fontId="2" fillId="36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45" fillId="0" borderId="19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20" xfId="0" applyFont="1" applyBorder="1" applyAlignment="1">
      <alignment vertical="center"/>
    </xf>
    <xf numFmtId="0" fontId="47" fillId="0" borderId="21" xfId="0" applyFont="1" applyBorder="1" applyAlignment="1">
      <alignment vertical="center"/>
    </xf>
    <xf numFmtId="0" fontId="47" fillId="0" borderId="22" xfId="0" applyFont="1" applyBorder="1" applyAlignment="1">
      <alignment vertical="center"/>
    </xf>
    <xf numFmtId="0" fontId="47" fillId="0" borderId="23" xfId="0" applyFont="1" applyBorder="1" applyAlignment="1">
      <alignment vertical="center"/>
    </xf>
    <xf numFmtId="0" fontId="47" fillId="0" borderId="23" xfId="0" applyFont="1" applyBorder="1" applyAlignment="1">
      <alignment horizontal="right" vertical="center"/>
    </xf>
    <xf numFmtId="4" fontId="1" fillId="33" borderId="13" xfId="0" applyNumberFormat="1" applyFont="1" applyFill="1" applyBorder="1" applyAlignment="1">
      <alignment horizontal="center" vertical="center" wrapText="1"/>
    </xf>
    <xf numFmtId="4" fontId="1" fillId="33" borderId="24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6" fillId="0" borderId="0" xfId="0" applyFont="1" applyAlignment="1">
      <alignment vertical="center"/>
    </xf>
    <xf numFmtId="0" fontId="3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 wrapText="1"/>
    </xf>
    <xf numFmtId="4" fontId="1" fillId="33" borderId="26" xfId="0" applyNumberFormat="1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 wrapText="1"/>
    </xf>
    <xf numFmtId="4" fontId="1" fillId="33" borderId="28" xfId="0" applyNumberFormat="1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 wrapText="1"/>
    </xf>
    <xf numFmtId="4" fontId="3" fillId="33" borderId="3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4" fontId="2" fillId="34" borderId="13" xfId="0" applyNumberFormat="1" applyFont="1" applyFill="1" applyBorder="1" applyAlignment="1">
      <alignment horizontal="center" vertical="center"/>
    </xf>
    <xf numFmtId="14" fontId="2" fillId="33" borderId="13" xfId="0" applyNumberFormat="1" applyFont="1" applyFill="1" applyBorder="1" applyAlignment="1">
      <alignment horizontal="center" vertical="center"/>
    </xf>
    <xf numFmtId="4" fontId="2" fillId="33" borderId="13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/>
    </xf>
    <xf numFmtId="4" fontId="1" fillId="33" borderId="13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left" vertical="center" wrapText="1"/>
    </xf>
    <xf numFmtId="0" fontId="3" fillId="33" borderId="31" xfId="0" applyFont="1" applyFill="1" applyBorder="1" applyAlignment="1">
      <alignment vertical="center" wrapText="1"/>
    </xf>
    <xf numFmtId="0" fontId="44" fillId="33" borderId="32" xfId="0" applyFont="1" applyFill="1" applyBorder="1" applyAlignment="1">
      <alignment horizontal="center" vertical="center"/>
    </xf>
    <xf numFmtId="0" fontId="44" fillId="33" borderId="33" xfId="0" applyFont="1" applyFill="1" applyBorder="1" applyAlignment="1">
      <alignment horizontal="center" vertical="center"/>
    </xf>
    <xf numFmtId="0" fontId="44" fillId="33" borderId="34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left" vertical="center" wrapText="1"/>
    </xf>
    <xf numFmtId="0" fontId="2" fillId="34" borderId="33" xfId="0" applyFont="1" applyFill="1" applyBorder="1" applyAlignment="1">
      <alignment horizontal="left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2" fillId="33" borderId="32" xfId="0" applyFont="1" applyFill="1" applyBorder="1" applyAlignment="1">
      <alignment horizontal="left" vertical="center" wrapText="1"/>
    </xf>
    <xf numFmtId="0" fontId="2" fillId="33" borderId="33" xfId="0" applyFont="1" applyFill="1" applyBorder="1" applyAlignment="1">
      <alignment horizontal="left" vertical="center" wrapText="1"/>
    </xf>
    <xf numFmtId="0" fontId="2" fillId="33" borderId="34" xfId="0" applyFont="1" applyFill="1" applyBorder="1" applyAlignment="1">
      <alignment horizontal="left" vertical="center" wrapText="1"/>
    </xf>
    <xf numFmtId="0" fontId="1" fillId="34" borderId="32" xfId="0" applyFont="1" applyFill="1" applyBorder="1" applyAlignment="1">
      <alignment horizontal="left" vertical="center" wrapText="1"/>
    </xf>
    <xf numFmtId="0" fontId="1" fillId="34" borderId="33" xfId="0" applyFont="1" applyFill="1" applyBorder="1" applyAlignment="1">
      <alignment horizontal="left" vertical="center" wrapText="1"/>
    </xf>
    <xf numFmtId="0" fontId="1" fillId="34" borderId="34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2" fillId="37" borderId="32" xfId="0" applyFont="1" applyFill="1" applyBorder="1" applyAlignment="1">
      <alignment horizontal="left" vertical="center" wrapText="1"/>
    </xf>
    <xf numFmtId="0" fontId="2" fillId="37" borderId="33" xfId="0" applyFont="1" applyFill="1" applyBorder="1" applyAlignment="1">
      <alignment horizontal="left" vertical="center" wrapText="1"/>
    </xf>
    <xf numFmtId="0" fontId="2" fillId="37" borderId="34" xfId="0" applyFont="1" applyFill="1" applyBorder="1" applyAlignment="1">
      <alignment horizontal="left" vertical="center" wrapText="1"/>
    </xf>
    <xf numFmtId="0" fontId="2" fillId="36" borderId="32" xfId="0" applyFont="1" applyFill="1" applyBorder="1" applyAlignment="1">
      <alignment horizontal="left" vertical="center" wrapText="1"/>
    </xf>
    <xf numFmtId="0" fontId="2" fillId="36" borderId="33" xfId="0" applyFont="1" applyFill="1" applyBorder="1" applyAlignment="1">
      <alignment horizontal="left" vertical="center" wrapText="1"/>
    </xf>
    <xf numFmtId="0" fontId="2" fillId="36" borderId="3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2" fontId="48" fillId="33" borderId="0" xfId="0" applyNumberFormat="1" applyFont="1" applyFill="1" applyAlignment="1">
      <alignment/>
    </xf>
    <xf numFmtId="4" fontId="1" fillId="0" borderId="24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selection activeCell="F37" sqref="F37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103" t="s">
        <v>87</v>
      </c>
      <c r="B1" s="103"/>
      <c r="C1" s="103"/>
      <c r="D1" s="103"/>
      <c r="E1" s="103"/>
      <c r="F1" s="103"/>
      <c r="G1" s="79"/>
    </row>
    <row r="2" spans="1:8" ht="15.75">
      <c r="A2" s="103" t="s">
        <v>60</v>
      </c>
      <c r="B2" s="103"/>
      <c r="C2" s="103"/>
      <c r="D2" s="103"/>
      <c r="E2" s="103"/>
      <c r="F2" s="103"/>
      <c r="G2" s="9"/>
      <c r="H2" s="10"/>
    </row>
    <row r="3" ht="13.5" customHeight="1"/>
    <row r="4" spans="1:6" ht="15.75" hidden="1" outlineLevel="1">
      <c r="A4" s="12" t="s">
        <v>74</v>
      </c>
      <c r="C4" s="12"/>
      <c r="D4" s="12"/>
      <c r="E4" s="12"/>
      <c r="F4" s="12"/>
    </row>
    <row r="5" spans="1:6" ht="15.75" hidden="1" outlineLevel="1">
      <c r="A5" s="12" t="s">
        <v>19</v>
      </c>
      <c r="C5" s="12"/>
      <c r="D5" s="12">
        <v>236.3</v>
      </c>
      <c r="E5" s="12" t="s">
        <v>20</v>
      </c>
      <c r="F5" s="12"/>
    </row>
    <row r="6" ht="9" customHeight="1" collapsed="1"/>
    <row r="7" spans="1:6" ht="15.75">
      <c r="A7" s="9" t="s">
        <v>88</v>
      </c>
      <c r="C7" s="9"/>
      <c r="D7" s="13">
        <f>'2016'!F32</f>
        <v>88056.79999999999</v>
      </c>
      <c r="E7" s="9" t="s">
        <v>22</v>
      </c>
      <c r="F7" s="9"/>
    </row>
    <row r="8" spans="1:6" ht="15.75">
      <c r="A8" s="9" t="s">
        <v>89</v>
      </c>
      <c r="C8" s="12"/>
      <c r="D8" s="14">
        <f>C19</f>
        <v>-34030.84999999999</v>
      </c>
      <c r="E8" s="12" t="s">
        <v>24</v>
      </c>
      <c r="F8" s="12"/>
    </row>
    <row r="9" spans="2:6" ht="15.75">
      <c r="B9" s="12"/>
      <c r="C9" s="12"/>
      <c r="D9" s="12"/>
      <c r="E9" s="12"/>
      <c r="F9" s="15" t="s">
        <v>25</v>
      </c>
    </row>
    <row r="10" spans="1:6" s="11" customFormat="1" ht="28.5" customHeight="1">
      <c r="A10" s="4" t="s">
        <v>26</v>
      </c>
      <c r="B10" s="16" t="s">
        <v>27</v>
      </c>
      <c r="C10" s="17" t="s">
        <v>90</v>
      </c>
      <c r="D10" s="17" t="s">
        <v>0</v>
      </c>
      <c r="E10" s="17" t="s">
        <v>29</v>
      </c>
      <c r="F10" s="17" t="s">
        <v>91</v>
      </c>
    </row>
    <row r="11" spans="1:9" s="20" customFormat="1" ht="30" customHeight="1">
      <c r="A11" s="4">
        <v>1</v>
      </c>
      <c r="B11" s="18" t="s">
        <v>2</v>
      </c>
      <c r="C11" s="66">
        <v>-28893.889999999996</v>
      </c>
      <c r="D11" s="64">
        <v>32325.84</v>
      </c>
      <c r="E11" s="64">
        <v>23057.64</v>
      </c>
      <c r="F11" s="64">
        <f>C11-D11+E11</f>
        <v>-38162.09</v>
      </c>
      <c r="G11" s="5" t="s">
        <v>44</v>
      </c>
      <c r="H11" s="5">
        <v>11.33</v>
      </c>
      <c r="I11" s="33">
        <f>H11*12*H23</f>
        <v>32127.348</v>
      </c>
    </row>
    <row r="12" spans="1:9" s="20" customFormat="1" ht="15.75">
      <c r="A12" s="4">
        <v>2</v>
      </c>
      <c r="B12" s="18" t="s">
        <v>3</v>
      </c>
      <c r="C12" s="66">
        <v>-2543.85</v>
      </c>
      <c r="D12" s="64">
        <v>2949</v>
      </c>
      <c r="E12" s="64">
        <v>2103.54</v>
      </c>
      <c r="F12" s="64">
        <f>C12-D12+E12</f>
        <v>-3389.3100000000004</v>
      </c>
      <c r="G12" s="12" t="s">
        <v>45</v>
      </c>
      <c r="H12" s="5">
        <v>3.2</v>
      </c>
      <c r="I12" s="32">
        <f>H12*12*H23</f>
        <v>9073.920000000002</v>
      </c>
    </row>
    <row r="13" spans="1:9" s="20" customFormat="1" ht="29.25" customHeight="1">
      <c r="A13" s="4">
        <v>3</v>
      </c>
      <c r="B13" s="18" t="s">
        <v>48</v>
      </c>
      <c r="C13" s="66">
        <v>-1204.1999999999998</v>
      </c>
      <c r="D13" s="64">
        <v>1446.24</v>
      </c>
      <c r="E13" s="64">
        <v>1031.61</v>
      </c>
      <c r="F13" s="64">
        <f>C13-D13+E13</f>
        <v>-1618.8299999999997</v>
      </c>
      <c r="G13" s="12" t="s">
        <v>95</v>
      </c>
      <c r="H13" s="5">
        <v>0.6</v>
      </c>
      <c r="I13" s="32">
        <f>H13*12*H23</f>
        <v>1701.36</v>
      </c>
    </row>
    <row r="14" spans="1:9" s="20" customFormat="1" ht="30" customHeight="1">
      <c r="A14" s="4">
        <v>4</v>
      </c>
      <c r="B14" s="18" t="s">
        <v>49</v>
      </c>
      <c r="C14" s="66">
        <v>-636.2099999999999</v>
      </c>
      <c r="D14" s="64">
        <v>1056.3</v>
      </c>
      <c r="E14" s="64">
        <v>657.17</v>
      </c>
      <c r="F14" s="64">
        <f>C14-D14+E14</f>
        <v>-1035.3399999999997</v>
      </c>
      <c r="G14" s="5"/>
      <c r="H14" s="5"/>
      <c r="I14" s="33"/>
    </row>
    <row r="15" spans="1:8" s="20" customFormat="1" ht="30" customHeight="1">
      <c r="A15" s="4">
        <v>5</v>
      </c>
      <c r="B15" s="18" t="s">
        <v>64</v>
      </c>
      <c r="C15" s="66">
        <v>-752.6999999999998</v>
      </c>
      <c r="D15" s="64">
        <v>109.89</v>
      </c>
      <c r="E15" s="64">
        <v>93.58</v>
      </c>
      <c r="F15" s="64">
        <f>C15-D15+E15</f>
        <v>-769.0099999999998</v>
      </c>
      <c r="G15" s="19"/>
      <c r="H15" s="115" t="s">
        <v>94</v>
      </c>
    </row>
    <row r="16" spans="1:8" s="20" customFormat="1" ht="30" customHeight="1">
      <c r="A16" s="4">
        <v>6</v>
      </c>
      <c r="B16" s="18" t="s">
        <v>96</v>
      </c>
      <c r="C16" s="116">
        <v>0</v>
      </c>
      <c r="D16" s="65">
        <f>204.84+68.28</f>
        <v>273.12</v>
      </c>
      <c r="E16" s="65">
        <v>150.24</v>
      </c>
      <c r="F16" s="64">
        <f>C16-D16+E16</f>
        <v>-122.88</v>
      </c>
      <c r="G16" s="19"/>
      <c r="H16" s="115"/>
    </row>
    <row r="17" spans="1:8" s="20" customFormat="1" ht="30" customHeight="1">
      <c r="A17" s="4">
        <v>7</v>
      </c>
      <c r="B17" s="18" t="s">
        <v>97</v>
      </c>
      <c r="C17" s="116">
        <v>0</v>
      </c>
      <c r="D17" s="65">
        <v>146.96</v>
      </c>
      <c r="E17" s="65">
        <v>89.94</v>
      </c>
      <c r="F17" s="64">
        <f>C17-D17+E17</f>
        <v>-57.02000000000001</v>
      </c>
      <c r="G17" s="19"/>
      <c r="H17" s="115"/>
    </row>
    <row r="18" spans="1:8" s="20" customFormat="1" ht="30" customHeight="1">
      <c r="A18" s="4">
        <v>8</v>
      </c>
      <c r="B18" s="18" t="s">
        <v>98</v>
      </c>
      <c r="C18" s="116">
        <v>0</v>
      </c>
      <c r="D18" s="65">
        <f>3980.65+1663.64</f>
        <v>5644.29</v>
      </c>
      <c r="E18" s="65">
        <v>3175.94</v>
      </c>
      <c r="F18" s="64">
        <f>C18-D18+E18</f>
        <v>-2468.35</v>
      </c>
      <c r="G18" s="19"/>
      <c r="H18" s="115"/>
    </row>
    <row r="19" spans="1:6" ht="19.5" customHeight="1">
      <c r="A19" s="4"/>
      <c r="B19" s="18" t="s">
        <v>4</v>
      </c>
      <c r="C19" s="65">
        <f>SUM(C11:C18)</f>
        <v>-34030.84999999999</v>
      </c>
      <c r="D19" s="65">
        <f>SUM(D11:D18)</f>
        <v>43951.64</v>
      </c>
      <c r="E19" s="65">
        <f>SUM(E11:E18)</f>
        <v>30359.66</v>
      </c>
      <c r="F19" s="65">
        <f>SUM(F11:F18)</f>
        <v>-47622.82999999999</v>
      </c>
    </row>
    <row r="20" ht="11.25" customHeight="1"/>
    <row r="21" spans="1:6" ht="15.75">
      <c r="A21" s="103" t="s">
        <v>30</v>
      </c>
      <c r="B21" s="103"/>
      <c r="C21" s="103"/>
      <c r="D21" s="103"/>
      <c r="E21" s="103"/>
      <c r="F21" s="103"/>
    </row>
    <row r="22" spans="1:8" ht="15.75">
      <c r="A22" s="79"/>
      <c r="B22" s="79"/>
      <c r="C22" s="79"/>
      <c r="D22" s="79"/>
      <c r="E22" s="79"/>
      <c r="F22" s="79"/>
      <c r="H22" s="5" t="s">
        <v>31</v>
      </c>
    </row>
    <row r="23" spans="1:8" ht="33" customHeight="1">
      <c r="A23" s="17" t="s">
        <v>43</v>
      </c>
      <c r="B23" s="104" t="s">
        <v>6</v>
      </c>
      <c r="C23" s="104"/>
      <c r="D23" s="104"/>
      <c r="E23" s="104"/>
      <c r="F23" s="21" t="s">
        <v>18</v>
      </c>
      <c r="G23" s="22"/>
      <c r="H23" s="5">
        <f>D5</f>
        <v>236.3</v>
      </c>
    </row>
    <row r="24" spans="1:10" ht="18" customHeight="1">
      <c r="A24" s="73">
        <v>1</v>
      </c>
      <c r="B24" s="105" t="s">
        <v>8</v>
      </c>
      <c r="C24" s="105"/>
      <c r="D24" s="105"/>
      <c r="E24" s="106"/>
      <c r="F24" s="85">
        <f>I12</f>
        <v>9073.920000000002</v>
      </c>
      <c r="G24" s="12"/>
      <c r="H24" s="5" t="s">
        <v>32</v>
      </c>
      <c r="I24" s="5" t="s">
        <v>33</v>
      </c>
      <c r="J24" s="5" t="s">
        <v>34</v>
      </c>
    </row>
    <row r="25" spans="1:7" ht="18" customHeight="1">
      <c r="A25" s="75">
        <v>2</v>
      </c>
      <c r="B25" s="101" t="s">
        <v>49</v>
      </c>
      <c r="C25" s="101"/>
      <c r="D25" s="101"/>
      <c r="E25" s="102"/>
      <c r="F25" s="85">
        <f>D14</f>
        <v>1056.3</v>
      </c>
      <c r="G25" s="12"/>
    </row>
    <row r="26" spans="1:7" ht="18" customHeight="1">
      <c r="A26" s="75">
        <v>3</v>
      </c>
      <c r="B26" s="101" t="s">
        <v>54</v>
      </c>
      <c r="C26" s="101"/>
      <c r="D26" s="101"/>
      <c r="E26" s="102"/>
      <c r="F26" s="85">
        <f>I13</f>
        <v>1701.36</v>
      </c>
      <c r="G26" s="12"/>
    </row>
    <row r="27" spans="1:7" ht="18" customHeight="1">
      <c r="A27" s="75">
        <v>4</v>
      </c>
      <c r="B27" s="101" t="s">
        <v>12</v>
      </c>
      <c r="C27" s="101"/>
      <c r="D27" s="101"/>
      <c r="E27" s="102"/>
      <c r="F27" s="85">
        <f>F28+F29+F30</f>
        <v>0</v>
      </c>
      <c r="G27" s="12"/>
    </row>
    <row r="28" spans="1:7" ht="16.5" customHeight="1">
      <c r="A28" s="75" t="s">
        <v>13</v>
      </c>
      <c r="B28" s="101" t="s">
        <v>35</v>
      </c>
      <c r="C28" s="101"/>
      <c r="D28" s="101"/>
      <c r="E28" s="102"/>
      <c r="F28" s="85">
        <v>0</v>
      </c>
      <c r="G28" s="12"/>
    </row>
    <row r="29" spans="1:7" ht="16.5" customHeight="1">
      <c r="A29" s="75" t="s">
        <v>13</v>
      </c>
      <c r="B29" s="101" t="s">
        <v>36</v>
      </c>
      <c r="C29" s="101"/>
      <c r="D29" s="101"/>
      <c r="E29" s="102"/>
      <c r="F29" s="85">
        <v>0</v>
      </c>
      <c r="G29" s="12"/>
    </row>
    <row r="30" spans="1:7" ht="16.5" customHeight="1">
      <c r="A30" s="75" t="s">
        <v>13</v>
      </c>
      <c r="B30" s="101" t="s">
        <v>37</v>
      </c>
      <c r="C30" s="101"/>
      <c r="D30" s="101"/>
      <c r="E30" s="102"/>
      <c r="F30" s="85">
        <f>F44</f>
        <v>0</v>
      </c>
      <c r="G30" s="12"/>
    </row>
    <row r="31" spans="1:7" ht="17.25" customHeight="1">
      <c r="A31" s="75">
        <v>5</v>
      </c>
      <c r="B31" s="87" t="s">
        <v>56</v>
      </c>
      <c r="C31" s="87"/>
      <c r="D31" s="87"/>
      <c r="E31" s="87"/>
      <c r="F31" s="74">
        <f>D12+D13</f>
        <v>4395.24</v>
      </c>
      <c r="G31" s="12"/>
    </row>
    <row r="32" spans="1:7" ht="17.25" customHeight="1">
      <c r="A32" s="75">
        <v>6</v>
      </c>
      <c r="B32" s="87" t="s">
        <v>64</v>
      </c>
      <c r="C32" s="87"/>
      <c r="D32" s="87"/>
      <c r="E32" s="87"/>
      <c r="F32" s="76">
        <f>D15</f>
        <v>109.89</v>
      </c>
      <c r="G32" s="12"/>
    </row>
    <row r="33" spans="1:7" ht="17.25" customHeight="1">
      <c r="A33" s="25">
        <v>7</v>
      </c>
      <c r="B33" s="87" t="s">
        <v>96</v>
      </c>
      <c r="C33" s="87"/>
      <c r="D33" s="87"/>
      <c r="E33" s="87"/>
      <c r="F33" s="3">
        <f>D16</f>
        <v>273.12</v>
      </c>
      <c r="G33" s="12"/>
    </row>
    <row r="34" spans="1:7" ht="17.25" customHeight="1">
      <c r="A34" s="25">
        <v>8</v>
      </c>
      <c r="B34" s="87" t="s">
        <v>97</v>
      </c>
      <c r="C34" s="87"/>
      <c r="D34" s="87"/>
      <c r="E34" s="87"/>
      <c r="F34" s="3">
        <f>D17</f>
        <v>146.96</v>
      </c>
      <c r="G34" s="12"/>
    </row>
    <row r="35" spans="1:7" ht="17.25" customHeight="1">
      <c r="A35" s="25">
        <v>9</v>
      </c>
      <c r="B35" s="87" t="s">
        <v>98</v>
      </c>
      <c r="C35" s="87"/>
      <c r="D35" s="87"/>
      <c r="E35" s="87"/>
      <c r="F35" s="3">
        <f>D18</f>
        <v>5644.29</v>
      </c>
      <c r="G35" s="12"/>
    </row>
    <row r="36" spans="1:7" s="28" customFormat="1" ht="21" customHeight="1">
      <c r="A36" s="77"/>
      <c r="B36" s="88" t="s">
        <v>14</v>
      </c>
      <c r="C36" s="88"/>
      <c r="D36" s="88"/>
      <c r="E36" s="88"/>
      <c r="F36" s="78">
        <f>F24+F25+F26+F27+F32+F31+F33+F34+F35</f>
        <v>22401.08</v>
      </c>
      <c r="G36" s="9"/>
    </row>
    <row r="38" spans="1:6" ht="18" customHeight="1">
      <c r="A38" s="69" t="s">
        <v>92</v>
      </c>
      <c r="B38" s="69"/>
      <c r="C38" s="69"/>
      <c r="D38" s="69"/>
      <c r="E38" s="69"/>
      <c r="F38" s="3">
        <f>D7+D19-F36</f>
        <v>109607.36</v>
      </c>
    </row>
    <row r="39" spans="1:6" ht="20.25" customHeight="1">
      <c r="A39" s="69" t="s">
        <v>93</v>
      </c>
      <c r="B39" s="69"/>
      <c r="C39" s="69"/>
      <c r="D39" s="69"/>
      <c r="E39" s="69"/>
      <c r="F39" s="3">
        <f>F19</f>
        <v>-47622.82999999999</v>
      </c>
    </row>
    <row r="40" spans="1:6" ht="18" customHeight="1">
      <c r="A40" s="70" t="s">
        <v>77</v>
      </c>
      <c r="B40" s="70"/>
      <c r="C40" s="70"/>
      <c r="D40" s="70"/>
      <c r="E40" s="70"/>
      <c r="F40" s="3">
        <f>F38+F39</f>
        <v>61984.53000000001</v>
      </c>
    </row>
    <row r="41" ht="11.25" customHeight="1"/>
    <row r="43" spans="1:6" ht="15.75">
      <c r="A43" s="29" t="s">
        <v>26</v>
      </c>
      <c r="B43" s="29" t="s">
        <v>17</v>
      </c>
      <c r="C43" s="89" t="s">
        <v>38</v>
      </c>
      <c r="D43" s="90"/>
      <c r="E43" s="91"/>
      <c r="F43" s="29" t="s">
        <v>39</v>
      </c>
    </row>
    <row r="44" spans="1:6" ht="15.75">
      <c r="A44" s="80"/>
      <c r="B44" s="84"/>
      <c r="C44" s="92"/>
      <c r="D44" s="93"/>
      <c r="E44" s="94"/>
      <c r="F44" s="81"/>
    </row>
    <row r="45" spans="1:6" ht="15.75">
      <c r="A45" s="80"/>
      <c r="B45" s="82"/>
      <c r="C45" s="95"/>
      <c r="D45" s="96"/>
      <c r="E45" s="97"/>
      <c r="F45" s="83"/>
    </row>
    <row r="46" spans="1:6" ht="15.75">
      <c r="A46" s="4"/>
      <c r="B46" s="6"/>
      <c r="C46" s="98"/>
      <c r="D46" s="99"/>
      <c r="E46" s="100"/>
      <c r="F46" s="7"/>
    </row>
    <row r="47" spans="1:6" s="28" customFormat="1" ht="15.75">
      <c r="A47" s="86" t="s">
        <v>40</v>
      </c>
      <c r="B47" s="86"/>
      <c r="C47" s="86"/>
      <c r="D47" s="86"/>
      <c r="E47" s="86"/>
      <c r="F47" s="30">
        <f>SUM(F44:F46)</f>
        <v>0</v>
      </c>
    </row>
  </sheetData>
  <sheetProtection/>
  <mergeCells count="22">
    <mergeCell ref="A1:F1"/>
    <mergeCell ref="A2:F2"/>
    <mergeCell ref="A21:F21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A47:E47"/>
    <mergeCell ref="B32:E32"/>
    <mergeCell ref="B36:E36"/>
    <mergeCell ref="C43:E43"/>
    <mergeCell ref="C44:E44"/>
    <mergeCell ref="C45:E45"/>
    <mergeCell ref="C46:E46"/>
    <mergeCell ref="B33:E33"/>
    <mergeCell ref="B34:E34"/>
    <mergeCell ref="B35:E3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5">
      <selection activeCell="D8" sqref="D8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103" t="s">
        <v>79</v>
      </c>
      <c r="B1" s="103"/>
      <c r="C1" s="103"/>
      <c r="D1" s="103"/>
      <c r="E1" s="103"/>
      <c r="F1" s="103"/>
      <c r="G1" s="72"/>
    </row>
    <row r="2" spans="1:8" ht="15.75">
      <c r="A2" s="103" t="s">
        <v>60</v>
      </c>
      <c r="B2" s="103"/>
      <c r="C2" s="103"/>
      <c r="D2" s="103"/>
      <c r="E2" s="103"/>
      <c r="F2" s="103"/>
      <c r="G2" s="9"/>
      <c r="H2" s="10"/>
    </row>
    <row r="3" ht="13.5" customHeight="1"/>
    <row r="4" spans="1:6" ht="15.75" hidden="1" outlineLevel="1">
      <c r="A4" s="12" t="s">
        <v>74</v>
      </c>
      <c r="C4" s="12"/>
      <c r="D4" s="12"/>
      <c r="E4" s="12"/>
      <c r="F4" s="12"/>
    </row>
    <row r="5" spans="1:6" ht="15.75" hidden="1" outlineLevel="1">
      <c r="A5" s="12" t="s">
        <v>19</v>
      </c>
      <c r="C5" s="12"/>
      <c r="D5" s="12">
        <v>236.3</v>
      </c>
      <c r="E5" s="12" t="s">
        <v>20</v>
      </c>
      <c r="F5" s="12"/>
    </row>
    <row r="6" ht="9" customHeight="1" collapsed="1"/>
    <row r="7" spans="1:6" ht="15.75">
      <c r="A7" s="9" t="s">
        <v>80</v>
      </c>
      <c r="C7" s="9"/>
      <c r="D7" s="13">
        <f>'2015'!F32</f>
        <v>71826.23999999999</v>
      </c>
      <c r="E7" s="9" t="s">
        <v>22</v>
      </c>
      <c r="F7" s="9"/>
    </row>
    <row r="8" spans="1:6" ht="15.75">
      <c r="A8" s="9" t="s">
        <v>81</v>
      </c>
      <c r="C8" s="12"/>
      <c r="D8" s="14">
        <f>C16</f>
        <v>-33983.479999999996</v>
      </c>
      <c r="E8" s="12" t="s">
        <v>24</v>
      </c>
      <c r="F8" s="12"/>
    </row>
    <row r="9" spans="2:6" ht="15.75">
      <c r="B9" s="12"/>
      <c r="C9" s="12"/>
      <c r="D9" s="12"/>
      <c r="E9" s="12"/>
      <c r="F9" s="15" t="s">
        <v>25</v>
      </c>
    </row>
    <row r="10" spans="1:6" s="11" customFormat="1" ht="28.5" customHeight="1">
      <c r="A10" s="4" t="s">
        <v>26</v>
      </c>
      <c r="B10" s="16" t="s">
        <v>27</v>
      </c>
      <c r="C10" s="17" t="s">
        <v>82</v>
      </c>
      <c r="D10" s="17" t="s">
        <v>0</v>
      </c>
      <c r="E10" s="17" t="s">
        <v>29</v>
      </c>
      <c r="F10" s="17" t="s">
        <v>83</v>
      </c>
    </row>
    <row r="11" spans="1:9" s="20" customFormat="1" ht="30" customHeight="1">
      <c r="A11" s="4">
        <v>1</v>
      </c>
      <c r="B11" s="18" t="s">
        <v>2</v>
      </c>
      <c r="C11" s="66">
        <v>-28921.25</v>
      </c>
      <c r="D11" s="64">
        <v>32325.84</v>
      </c>
      <c r="E11" s="64">
        <v>32353.2</v>
      </c>
      <c r="F11" s="64">
        <f>C11-D11+E11</f>
        <v>-28893.889999999996</v>
      </c>
      <c r="G11" s="5" t="s">
        <v>44</v>
      </c>
      <c r="H11" s="5">
        <v>11.33</v>
      </c>
      <c r="I11" s="33">
        <f>H11*12*H20</f>
        <v>32127.348</v>
      </c>
    </row>
    <row r="12" spans="1:9" s="20" customFormat="1" ht="15.75">
      <c r="A12" s="4">
        <v>2</v>
      </c>
      <c r="B12" s="18" t="s">
        <v>3</v>
      </c>
      <c r="C12" s="66">
        <v>-2546.37</v>
      </c>
      <c r="D12" s="64">
        <v>2949</v>
      </c>
      <c r="E12" s="64">
        <v>2951.52</v>
      </c>
      <c r="F12" s="64">
        <f>C12-D12+E12</f>
        <v>-2543.85</v>
      </c>
      <c r="G12" s="12" t="s">
        <v>45</v>
      </c>
      <c r="H12" s="5">
        <v>3.2</v>
      </c>
      <c r="I12" s="32">
        <f>H12*12*H20</f>
        <v>9073.920000000002</v>
      </c>
    </row>
    <row r="13" spans="1:9" s="20" customFormat="1" ht="29.25" customHeight="1">
      <c r="A13" s="4">
        <v>3</v>
      </c>
      <c r="B13" s="18" t="s">
        <v>48</v>
      </c>
      <c r="C13" s="66">
        <v>-1205.46</v>
      </c>
      <c r="D13" s="64">
        <v>1446.24</v>
      </c>
      <c r="E13" s="64">
        <v>1447.5</v>
      </c>
      <c r="F13" s="64">
        <f>C13-D13+E13</f>
        <v>-1204.1999999999998</v>
      </c>
      <c r="G13" s="12" t="s">
        <v>57</v>
      </c>
      <c r="H13" s="5">
        <v>0.6</v>
      </c>
      <c r="I13" s="32">
        <f>H13*12*H20</f>
        <v>1701.36</v>
      </c>
    </row>
    <row r="14" spans="1:9" s="20" customFormat="1" ht="30" customHeight="1">
      <c r="A14" s="4">
        <v>4</v>
      </c>
      <c r="B14" s="18" t="s">
        <v>49</v>
      </c>
      <c r="C14" s="66">
        <v>-636.81</v>
      </c>
      <c r="D14" s="64">
        <v>737.28</v>
      </c>
      <c r="E14" s="64">
        <v>737.88</v>
      </c>
      <c r="F14" s="64">
        <f>C14-D14+E14</f>
        <v>-636.2099999999999</v>
      </c>
      <c r="G14" s="5"/>
      <c r="H14" s="5"/>
      <c r="I14" s="33"/>
    </row>
    <row r="15" spans="1:8" s="20" customFormat="1" ht="30" customHeight="1">
      <c r="A15" s="4">
        <v>5</v>
      </c>
      <c r="B15" s="18" t="s">
        <v>64</v>
      </c>
      <c r="C15" s="66">
        <v>-673.5899999999999</v>
      </c>
      <c r="D15" s="64">
        <v>1527.8</v>
      </c>
      <c r="E15" s="64">
        <v>1448.69</v>
      </c>
      <c r="F15" s="64">
        <f>C15-D15+E15</f>
        <v>-752.6999999999998</v>
      </c>
      <c r="G15" s="19"/>
      <c r="H15" s="19"/>
    </row>
    <row r="16" spans="1:6" ht="19.5" customHeight="1">
      <c r="A16" s="4"/>
      <c r="B16" s="18" t="s">
        <v>4</v>
      </c>
      <c r="C16" s="65">
        <f>SUM(C11:C15)</f>
        <v>-33983.479999999996</v>
      </c>
      <c r="D16" s="65">
        <f>SUM(D11:D15)</f>
        <v>38986.159999999996</v>
      </c>
      <c r="E16" s="65">
        <f>SUM(E11:E15)</f>
        <v>38938.79</v>
      </c>
      <c r="F16" s="65">
        <f>SUM(F11:F15)</f>
        <v>-34030.84999999999</v>
      </c>
    </row>
    <row r="17" ht="11.25" customHeight="1"/>
    <row r="18" spans="1:6" ht="15.75">
      <c r="A18" s="103" t="s">
        <v>30</v>
      </c>
      <c r="B18" s="103"/>
      <c r="C18" s="103"/>
      <c r="D18" s="103"/>
      <c r="E18" s="103"/>
      <c r="F18" s="103"/>
    </row>
    <row r="19" spans="1:8" ht="15.75">
      <c r="A19" s="72"/>
      <c r="B19" s="72"/>
      <c r="C19" s="72"/>
      <c r="D19" s="72"/>
      <c r="E19" s="72"/>
      <c r="F19" s="72"/>
      <c r="H19" s="5" t="s">
        <v>31</v>
      </c>
    </row>
    <row r="20" spans="1:8" ht="33" customHeight="1">
      <c r="A20" s="17" t="s">
        <v>43</v>
      </c>
      <c r="B20" s="104" t="s">
        <v>6</v>
      </c>
      <c r="C20" s="104"/>
      <c r="D20" s="104"/>
      <c r="E20" s="104"/>
      <c r="F20" s="21" t="s">
        <v>18</v>
      </c>
      <c r="G20" s="22"/>
      <c r="H20" s="5">
        <f>D5</f>
        <v>236.3</v>
      </c>
    </row>
    <row r="21" spans="1:10" ht="18" customHeight="1">
      <c r="A21" s="73">
        <v>1</v>
      </c>
      <c r="B21" s="105" t="s">
        <v>8</v>
      </c>
      <c r="C21" s="105"/>
      <c r="D21" s="105"/>
      <c r="E21" s="106"/>
      <c r="F21" s="85">
        <f>I12</f>
        <v>9073.920000000002</v>
      </c>
      <c r="G21" s="12"/>
      <c r="H21" s="5" t="s">
        <v>32</v>
      </c>
      <c r="I21" s="5" t="s">
        <v>33</v>
      </c>
      <c r="J21" s="5" t="s">
        <v>34</v>
      </c>
    </row>
    <row r="22" spans="1:7" ht="18" customHeight="1">
      <c r="A22" s="75">
        <v>2</v>
      </c>
      <c r="B22" s="101" t="s">
        <v>49</v>
      </c>
      <c r="C22" s="101"/>
      <c r="D22" s="101"/>
      <c r="E22" s="102"/>
      <c r="F22" s="85">
        <f>D14</f>
        <v>737.28</v>
      </c>
      <c r="G22" s="12"/>
    </row>
    <row r="23" spans="1:7" ht="18" customHeight="1">
      <c r="A23" s="75">
        <v>3</v>
      </c>
      <c r="B23" s="101" t="s">
        <v>54</v>
      </c>
      <c r="C23" s="101"/>
      <c r="D23" s="101"/>
      <c r="E23" s="102"/>
      <c r="F23" s="85">
        <f>I13</f>
        <v>1701.36</v>
      </c>
      <c r="G23" s="12"/>
    </row>
    <row r="24" spans="1:7" ht="18" customHeight="1">
      <c r="A24" s="75">
        <v>4</v>
      </c>
      <c r="B24" s="101" t="s">
        <v>12</v>
      </c>
      <c r="C24" s="101"/>
      <c r="D24" s="101"/>
      <c r="E24" s="102"/>
      <c r="F24" s="85">
        <f>F25+F26+F27</f>
        <v>5320</v>
      </c>
      <c r="G24" s="12"/>
    </row>
    <row r="25" spans="1:7" ht="16.5" customHeight="1">
      <c r="A25" s="75" t="s">
        <v>13</v>
      </c>
      <c r="B25" s="101" t="s">
        <v>35</v>
      </c>
      <c r="C25" s="101"/>
      <c r="D25" s="101"/>
      <c r="E25" s="102"/>
      <c r="F25" s="85">
        <v>0</v>
      </c>
      <c r="G25" s="12"/>
    </row>
    <row r="26" spans="1:7" ht="16.5" customHeight="1">
      <c r="A26" s="75" t="s">
        <v>13</v>
      </c>
      <c r="B26" s="101" t="s">
        <v>36</v>
      </c>
      <c r="C26" s="101"/>
      <c r="D26" s="101"/>
      <c r="E26" s="102"/>
      <c r="F26" s="85">
        <v>0</v>
      </c>
      <c r="G26" s="12"/>
    </row>
    <row r="27" spans="1:7" ht="16.5" customHeight="1">
      <c r="A27" s="75" t="s">
        <v>13</v>
      </c>
      <c r="B27" s="101" t="s">
        <v>37</v>
      </c>
      <c r="C27" s="101"/>
      <c r="D27" s="101"/>
      <c r="E27" s="102"/>
      <c r="F27" s="85">
        <f>F38</f>
        <v>5320</v>
      </c>
      <c r="G27" s="12"/>
    </row>
    <row r="28" spans="1:7" ht="17.25" customHeight="1">
      <c r="A28" s="75">
        <v>5</v>
      </c>
      <c r="B28" s="87" t="s">
        <v>56</v>
      </c>
      <c r="C28" s="87"/>
      <c r="D28" s="87"/>
      <c r="E28" s="87"/>
      <c r="F28" s="74">
        <f>D12+D13</f>
        <v>4395.24</v>
      </c>
      <c r="G28" s="12"/>
    </row>
    <row r="29" spans="1:7" ht="17.25" customHeight="1">
      <c r="A29" s="75">
        <v>6</v>
      </c>
      <c r="B29" s="87" t="s">
        <v>64</v>
      </c>
      <c r="C29" s="87"/>
      <c r="D29" s="87"/>
      <c r="E29" s="87"/>
      <c r="F29" s="76">
        <f>D15</f>
        <v>1527.8</v>
      </c>
      <c r="G29" s="12"/>
    </row>
    <row r="30" spans="1:7" s="28" customFormat="1" ht="21" customHeight="1">
      <c r="A30" s="77"/>
      <c r="B30" s="88" t="s">
        <v>14</v>
      </c>
      <c r="C30" s="88"/>
      <c r="D30" s="88"/>
      <c r="E30" s="88"/>
      <c r="F30" s="78">
        <f>F21+F22+F23+F24+F29+F28</f>
        <v>22755.600000000006</v>
      </c>
      <c r="G30" s="9"/>
    </row>
    <row r="32" spans="1:6" ht="18" customHeight="1">
      <c r="A32" s="69" t="s">
        <v>84</v>
      </c>
      <c r="B32" s="69"/>
      <c r="C32" s="69"/>
      <c r="D32" s="69"/>
      <c r="E32" s="69"/>
      <c r="F32" s="3">
        <f>D7+D16-F30</f>
        <v>88056.79999999999</v>
      </c>
    </row>
    <row r="33" spans="1:6" ht="20.25" customHeight="1">
      <c r="A33" s="69" t="s">
        <v>85</v>
      </c>
      <c r="B33" s="69"/>
      <c r="C33" s="69"/>
      <c r="D33" s="69"/>
      <c r="E33" s="69"/>
      <c r="F33" s="3">
        <f>F16</f>
        <v>-34030.84999999999</v>
      </c>
    </row>
    <row r="34" spans="1:6" ht="18" customHeight="1">
      <c r="A34" s="70" t="s">
        <v>77</v>
      </c>
      <c r="B34" s="70"/>
      <c r="C34" s="70"/>
      <c r="D34" s="70"/>
      <c r="E34" s="70"/>
      <c r="F34" s="3">
        <f>F32+F33</f>
        <v>54025.95</v>
      </c>
    </row>
    <row r="35" ht="11.25" customHeight="1"/>
    <row r="37" spans="1:6" ht="15.75">
      <c r="A37" s="29" t="s">
        <v>26</v>
      </c>
      <c r="B37" s="29" t="s">
        <v>17</v>
      </c>
      <c r="C37" s="89" t="s">
        <v>38</v>
      </c>
      <c r="D37" s="90"/>
      <c r="E37" s="91"/>
      <c r="F37" s="29" t="s">
        <v>39</v>
      </c>
    </row>
    <row r="38" spans="1:6" ht="15.75">
      <c r="A38" s="80"/>
      <c r="B38" s="84">
        <v>42634</v>
      </c>
      <c r="C38" s="92" t="s">
        <v>86</v>
      </c>
      <c r="D38" s="93"/>
      <c r="E38" s="94"/>
      <c r="F38" s="81">
        <v>5320</v>
      </c>
    </row>
    <row r="39" spans="1:6" ht="15.75">
      <c r="A39" s="80"/>
      <c r="B39" s="82"/>
      <c r="C39" s="95"/>
      <c r="D39" s="96"/>
      <c r="E39" s="97"/>
      <c r="F39" s="83"/>
    </row>
    <row r="40" spans="1:6" ht="15.75">
      <c r="A40" s="4"/>
      <c r="B40" s="6"/>
      <c r="C40" s="98"/>
      <c r="D40" s="99"/>
      <c r="E40" s="100"/>
      <c r="F40" s="7"/>
    </row>
    <row r="41" spans="1:6" s="28" customFormat="1" ht="15.75">
      <c r="A41" s="86" t="s">
        <v>40</v>
      </c>
      <c r="B41" s="86"/>
      <c r="C41" s="86"/>
      <c r="D41" s="86"/>
      <c r="E41" s="86"/>
      <c r="F41" s="30">
        <f>SUM(F38:F40)</f>
        <v>5320</v>
      </c>
    </row>
  </sheetData>
  <sheetProtection/>
  <mergeCells count="19">
    <mergeCell ref="A41:E41"/>
    <mergeCell ref="B29:E29"/>
    <mergeCell ref="B30:E30"/>
    <mergeCell ref="C37:E37"/>
    <mergeCell ref="C38:E38"/>
    <mergeCell ref="C39:E39"/>
    <mergeCell ref="C40:E40"/>
    <mergeCell ref="B23:E23"/>
    <mergeCell ref="B24:E24"/>
    <mergeCell ref="B25:E25"/>
    <mergeCell ref="B26:E26"/>
    <mergeCell ref="B27:E27"/>
    <mergeCell ref="B28:E28"/>
    <mergeCell ref="A1:F1"/>
    <mergeCell ref="A2:F2"/>
    <mergeCell ref="A18:F18"/>
    <mergeCell ref="B20:E20"/>
    <mergeCell ref="B21:E21"/>
    <mergeCell ref="B22:E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1"/>
  <sheetViews>
    <sheetView view="pageBreakPreview" zoomScaleSheetLayoutView="100" zoomScalePageLayoutView="0" workbookViewId="0" topLeftCell="A1">
      <selection activeCell="H14" sqref="H14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103" t="s">
        <v>41</v>
      </c>
      <c r="B1" s="103"/>
      <c r="C1" s="103"/>
      <c r="D1" s="103"/>
      <c r="E1" s="103"/>
      <c r="F1" s="103"/>
      <c r="G1" s="71"/>
    </row>
    <row r="2" spans="1:8" ht="15.75">
      <c r="A2" s="103" t="s">
        <v>60</v>
      </c>
      <c r="B2" s="103"/>
      <c r="C2" s="103"/>
      <c r="D2" s="103"/>
      <c r="E2" s="103"/>
      <c r="F2" s="103"/>
      <c r="G2" s="9"/>
      <c r="H2" s="10"/>
    </row>
    <row r="3" ht="13.5" customHeight="1"/>
    <row r="4" spans="1:6" ht="15.75" hidden="1" outlineLevel="1">
      <c r="A4" s="12" t="s">
        <v>74</v>
      </c>
      <c r="C4" s="12"/>
      <c r="D4" s="12"/>
      <c r="E4" s="12"/>
      <c r="F4" s="12"/>
    </row>
    <row r="5" spans="1:6" ht="15.75" hidden="1" outlineLevel="1">
      <c r="A5" s="12" t="s">
        <v>19</v>
      </c>
      <c r="C5" s="12"/>
      <c r="D5" s="12">
        <v>236.3</v>
      </c>
      <c r="E5" s="12" t="s">
        <v>20</v>
      </c>
      <c r="F5" s="12"/>
    </row>
    <row r="6" ht="9" customHeight="1" collapsed="1"/>
    <row r="7" spans="1:6" ht="15.75">
      <c r="A7" s="9"/>
      <c r="C7" s="9"/>
      <c r="D7" s="13"/>
      <c r="E7" s="9"/>
      <c r="F7" s="9"/>
    </row>
    <row r="8" spans="1:6" ht="15.75">
      <c r="A8" s="9" t="s">
        <v>23</v>
      </c>
      <c r="C8" s="12"/>
      <c r="D8" s="14">
        <f>C16</f>
        <v>-20482.079999999994</v>
      </c>
      <c r="E8" s="12" t="s">
        <v>24</v>
      </c>
      <c r="F8" s="12"/>
    </row>
    <row r="9" spans="2:6" ht="15.75">
      <c r="B9" s="12"/>
      <c r="C9" s="12"/>
      <c r="D9" s="12"/>
      <c r="E9" s="12"/>
      <c r="F9" s="15" t="s">
        <v>25</v>
      </c>
    </row>
    <row r="10" spans="1:6" s="11" customFormat="1" ht="28.5" customHeight="1">
      <c r="A10" s="4" t="s">
        <v>26</v>
      </c>
      <c r="B10" s="16" t="s">
        <v>27</v>
      </c>
      <c r="C10" s="17" t="s">
        <v>28</v>
      </c>
      <c r="D10" s="17" t="s">
        <v>0</v>
      </c>
      <c r="E10" s="17" t="s">
        <v>29</v>
      </c>
      <c r="F10" s="17" t="s">
        <v>42</v>
      </c>
    </row>
    <row r="11" spans="1:9" s="20" customFormat="1" ht="30" customHeight="1">
      <c r="A11" s="4">
        <v>1</v>
      </c>
      <c r="B11" s="18" t="s">
        <v>2</v>
      </c>
      <c r="C11" s="66">
        <v>-17594.69</v>
      </c>
      <c r="D11" s="64">
        <v>32325.84</v>
      </c>
      <c r="E11" s="64">
        <v>20999.28</v>
      </c>
      <c r="F11" s="64">
        <f>C11-D11+E11</f>
        <v>-28921.25</v>
      </c>
      <c r="G11" s="5" t="s">
        <v>44</v>
      </c>
      <c r="H11" s="5">
        <v>11.33</v>
      </c>
      <c r="I11" s="33">
        <f>H11*12*H20</f>
        <v>32127.348</v>
      </c>
    </row>
    <row r="12" spans="1:9" s="20" customFormat="1" ht="15.75">
      <c r="A12" s="4">
        <v>2</v>
      </c>
      <c r="B12" s="18" t="s">
        <v>3</v>
      </c>
      <c r="C12" s="66">
        <v>-1558.53</v>
      </c>
      <c r="D12" s="64">
        <v>2949</v>
      </c>
      <c r="E12" s="64">
        <v>1961.16</v>
      </c>
      <c r="F12" s="64">
        <f>C12-D12+E12</f>
        <v>-2546.37</v>
      </c>
      <c r="G12" s="12" t="s">
        <v>45</v>
      </c>
      <c r="H12" s="5">
        <v>3.2</v>
      </c>
      <c r="I12" s="32">
        <f>H12*12*H20</f>
        <v>9073.920000000002</v>
      </c>
    </row>
    <row r="13" spans="1:9" s="20" customFormat="1" ht="29.25" customHeight="1">
      <c r="A13" s="4">
        <v>3</v>
      </c>
      <c r="B13" s="18" t="s">
        <v>48</v>
      </c>
      <c r="C13" s="66">
        <v>-706.55</v>
      </c>
      <c r="D13" s="64">
        <v>1446.24</v>
      </c>
      <c r="E13" s="64">
        <v>947.33</v>
      </c>
      <c r="F13" s="64">
        <f>C13-D13+E13</f>
        <v>-1205.46</v>
      </c>
      <c r="G13" s="12" t="s">
        <v>57</v>
      </c>
      <c r="H13" s="5">
        <v>0.6</v>
      </c>
      <c r="I13" s="32">
        <f>H13*12*H20</f>
        <v>1701.36</v>
      </c>
    </row>
    <row r="14" spans="1:9" s="20" customFormat="1" ht="30" customHeight="1">
      <c r="A14" s="4">
        <v>4</v>
      </c>
      <c r="B14" s="18" t="s">
        <v>49</v>
      </c>
      <c r="C14" s="66">
        <v>-389.78</v>
      </c>
      <c r="D14" s="64">
        <v>737.28</v>
      </c>
      <c r="E14" s="64">
        <v>490.25</v>
      </c>
      <c r="F14" s="64">
        <f>C14-D14+E14</f>
        <v>-636.81</v>
      </c>
      <c r="G14" s="5"/>
      <c r="H14" s="5"/>
      <c r="I14" s="33"/>
    </row>
    <row r="15" spans="1:8" s="20" customFormat="1" ht="30" customHeight="1">
      <c r="A15" s="4">
        <v>5</v>
      </c>
      <c r="B15" s="18" t="s">
        <v>64</v>
      </c>
      <c r="C15" s="66">
        <v>-232.53</v>
      </c>
      <c r="D15" s="64">
        <v>1152.78</v>
      </c>
      <c r="E15" s="64">
        <v>711.72</v>
      </c>
      <c r="F15" s="64">
        <f>C15-D15+E15</f>
        <v>-673.5899999999999</v>
      </c>
      <c r="G15" s="19"/>
      <c r="H15" s="19"/>
    </row>
    <row r="16" spans="1:6" ht="19.5" customHeight="1">
      <c r="A16" s="4"/>
      <c r="B16" s="18" t="s">
        <v>4</v>
      </c>
      <c r="C16" s="65">
        <f>SUM(C11:C15)</f>
        <v>-20482.079999999994</v>
      </c>
      <c r="D16" s="65">
        <f>SUM(D11:D15)</f>
        <v>38611.13999999999</v>
      </c>
      <c r="E16" s="65">
        <f>SUM(E11:E15)</f>
        <v>25109.74</v>
      </c>
      <c r="F16" s="65">
        <f>SUM(F11:F15)</f>
        <v>-33983.479999999996</v>
      </c>
    </row>
    <row r="17" ht="11.25" customHeight="1"/>
    <row r="18" spans="1:6" ht="15.75">
      <c r="A18" s="103" t="s">
        <v>30</v>
      </c>
      <c r="B18" s="103"/>
      <c r="C18" s="103"/>
      <c r="D18" s="103"/>
      <c r="E18" s="103"/>
      <c r="F18" s="103"/>
    </row>
    <row r="19" spans="1:8" ht="15.75">
      <c r="A19" s="71"/>
      <c r="B19" s="71"/>
      <c r="C19" s="71"/>
      <c r="D19" s="71"/>
      <c r="E19" s="71"/>
      <c r="F19" s="71"/>
      <c r="H19" s="5" t="s">
        <v>31</v>
      </c>
    </row>
    <row r="20" spans="1:8" ht="33" customHeight="1">
      <c r="A20" s="17" t="s">
        <v>43</v>
      </c>
      <c r="B20" s="104" t="s">
        <v>6</v>
      </c>
      <c r="C20" s="104"/>
      <c r="D20" s="104"/>
      <c r="E20" s="104"/>
      <c r="F20" s="21" t="s">
        <v>18</v>
      </c>
      <c r="G20" s="22"/>
      <c r="H20" s="5">
        <f>D5</f>
        <v>236.3</v>
      </c>
    </row>
    <row r="21" spans="1:10" ht="18" customHeight="1">
      <c r="A21" s="23">
        <v>1</v>
      </c>
      <c r="B21" s="105" t="s">
        <v>8</v>
      </c>
      <c r="C21" s="105"/>
      <c r="D21" s="105"/>
      <c r="E21" s="105"/>
      <c r="F21" s="1">
        <f>I12</f>
        <v>9073.920000000002</v>
      </c>
      <c r="G21" s="24"/>
      <c r="H21" s="5" t="s">
        <v>32</v>
      </c>
      <c r="I21" s="5" t="s">
        <v>33</v>
      </c>
      <c r="J21" s="5" t="s">
        <v>34</v>
      </c>
    </row>
    <row r="22" spans="1:7" ht="18" customHeight="1">
      <c r="A22" s="25">
        <v>2</v>
      </c>
      <c r="B22" s="101" t="s">
        <v>49</v>
      </c>
      <c r="C22" s="101"/>
      <c r="D22" s="101"/>
      <c r="E22" s="101"/>
      <c r="F22" s="2">
        <f>0.26*12*H20</f>
        <v>737.2560000000001</v>
      </c>
      <c r="G22" s="24"/>
    </row>
    <row r="23" spans="1:7" ht="18" customHeight="1">
      <c r="A23" s="25">
        <v>3</v>
      </c>
      <c r="B23" s="101" t="s">
        <v>54</v>
      </c>
      <c r="C23" s="101"/>
      <c r="D23" s="101"/>
      <c r="E23" s="101"/>
      <c r="F23" s="2">
        <f>I13</f>
        <v>1701.36</v>
      </c>
      <c r="G23" s="24"/>
    </row>
    <row r="24" spans="1:7" ht="18" customHeight="1">
      <c r="A24" s="25">
        <v>4</v>
      </c>
      <c r="B24" s="101" t="s">
        <v>12</v>
      </c>
      <c r="C24" s="101"/>
      <c r="D24" s="101"/>
      <c r="E24" s="101"/>
      <c r="F24" s="2">
        <f>F25+F26+F27</f>
        <v>1205</v>
      </c>
      <c r="G24" s="24"/>
    </row>
    <row r="25" spans="1:7" ht="16.5" customHeight="1">
      <c r="A25" s="25" t="s">
        <v>13</v>
      </c>
      <c r="B25" s="101" t="s">
        <v>35</v>
      </c>
      <c r="C25" s="101"/>
      <c r="D25" s="101"/>
      <c r="E25" s="101"/>
      <c r="F25" s="3">
        <v>0</v>
      </c>
      <c r="G25" s="12"/>
    </row>
    <row r="26" spans="1:7" ht="16.5" customHeight="1">
      <c r="A26" s="25" t="s">
        <v>13</v>
      </c>
      <c r="B26" s="101" t="s">
        <v>36</v>
      </c>
      <c r="C26" s="101"/>
      <c r="D26" s="101"/>
      <c r="E26" s="101"/>
      <c r="F26" s="3">
        <f>F38+F39</f>
        <v>1205</v>
      </c>
      <c r="G26" s="12"/>
    </row>
    <row r="27" spans="1:7" ht="16.5" customHeight="1">
      <c r="A27" s="25" t="s">
        <v>13</v>
      </c>
      <c r="B27" s="101" t="s">
        <v>37</v>
      </c>
      <c r="C27" s="101"/>
      <c r="D27" s="101"/>
      <c r="E27" s="101"/>
      <c r="F27" s="3">
        <v>0</v>
      </c>
      <c r="G27" s="12"/>
    </row>
    <row r="28" spans="1:7" ht="17.25" customHeight="1">
      <c r="A28" s="25">
        <v>5</v>
      </c>
      <c r="B28" s="87" t="s">
        <v>56</v>
      </c>
      <c r="C28" s="87"/>
      <c r="D28" s="87"/>
      <c r="E28" s="87"/>
      <c r="F28" s="3">
        <f>D12+D13</f>
        <v>4395.24</v>
      </c>
      <c r="G28" s="12"/>
    </row>
    <row r="29" spans="1:7" ht="17.25" customHeight="1">
      <c r="A29" s="25">
        <v>6</v>
      </c>
      <c r="B29" s="87" t="s">
        <v>64</v>
      </c>
      <c r="C29" s="87"/>
      <c r="D29" s="87"/>
      <c r="E29" s="87"/>
      <c r="F29" s="3">
        <f>D15</f>
        <v>1152.78</v>
      </c>
      <c r="G29" s="12"/>
    </row>
    <row r="30" spans="1:7" s="28" customFormat="1" ht="21" customHeight="1">
      <c r="A30" s="26"/>
      <c r="B30" s="107" t="s">
        <v>14</v>
      </c>
      <c r="C30" s="107"/>
      <c r="D30" s="107"/>
      <c r="E30" s="107"/>
      <c r="F30" s="27">
        <f>F21+F22+F23+F24+F29+F28</f>
        <v>18265.556000000004</v>
      </c>
      <c r="G30" s="9"/>
    </row>
    <row r="32" spans="1:6" ht="18" customHeight="1">
      <c r="A32" s="69" t="s">
        <v>78</v>
      </c>
      <c r="B32" s="69"/>
      <c r="C32" s="69"/>
      <c r="D32" s="69"/>
      <c r="E32" s="69"/>
      <c r="F32" s="3">
        <f>D7+D16-F30</f>
        <v>20345.583999999988</v>
      </c>
    </row>
    <row r="33" spans="1:6" ht="20.25" customHeight="1">
      <c r="A33" s="69" t="s">
        <v>76</v>
      </c>
      <c r="B33" s="69"/>
      <c r="C33" s="69"/>
      <c r="D33" s="69"/>
      <c r="E33" s="69"/>
      <c r="F33" s="3">
        <f>F16</f>
        <v>-33983.479999999996</v>
      </c>
    </row>
    <row r="34" spans="1:6" ht="18" customHeight="1">
      <c r="A34" s="70" t="s">
        <v>77</v>
      </c>
      <c r="B34" s="70"/>
      <c r="C34" s="70"/>
      <c r="D34" s="70"/>
      <c r="E34" s="70"/>
      <c r="F34" s="3">
        <f>F32+F33</f>
        <v>-13637.896000000008</v>
      </c>
    </row>
    <row r="35" ht="11.25" customHeight="1"/>
    <row r="37" spans="1:6" ht="15.75">
      <c r="A37" s="29" t="s">
        <v>26</v>
      </c>
      <c r="B37" s="29" t="s">
        <v>17</v>
      </c>
      <c r="C37" s="89" t="s">
        <v>38</v>
      </c>
      <c r="D37" s="90"/>
      <c r="E37" s="91"/>
      <c r="F37" s="29" t="s">
        <v>39</v>
      </c>
    </row>
    <row r="38" spans="1:6" s="35" customFormat="1" ht="15.75">
      <c r="A38" s="34"/>
      <c r="B38" s="38">
        <v>42024</v>
      </c>
      <c r="C38" s="108" t="s">
        <v>75</v>
      </c>
      <c r="D38" s="109"/>
      <c r="E38" s="110"/>
      <c r="F38" s="39">
        <v>549</v>
      </c>
    </row>
    <row r="39" spans="1:6" s="37" customFormat="1" ht="15.75">
      <c r="A39" s="36"/>
      <c r="B39" s="40">
        <v>42067</v>
      </c>
      <c r="C39" s="111" t="s">
        <v>75</v>
      </c>
      <c r="D39" s="112"/>
      <c r="E39" s="113"/>
      <c r="F39" s="41">
        <v>656</v>
      </c>
    </row>
    <row r="40" spans="1:6" ht="15.75">
      <c r="A40" s="4"/>
      <c r="B40" s="6"/>
      <c r="C40" s="98"/>
      <c r="D40" s="99"/>
      <c r="E40" s="100"/>
      <c r="F40" s="7"/>
    </row>
    <row r="41" spans="1:6" s="28" customFormat="1" ht="15.75">
      <c r="A41" s="86" t="s">
        <v>40</v>
      </c>
      <c r="B41" s="86"/>
      <c r="C41" s="86"/>
      <c r="D41" s="86"/>
      <c r="E41" s="86"/>
      <c r="F41" s="30">
        <f>SUM(F38:F40)</f>
        <v>1205</v>
      </c>
    </row>
  </sheetData>
  <sheetProtection selectLockedCells="1" selectUnlockedCells="1"/>
  <mergeCells count="19">
    <mergeCell ref="A41:E41"/>
    <mergeCell ref="B29:E29"/>
    <mergeCell ref="B30:E30"/>
    <mergeCell ref="C37:E37"/>
    <mergeCell ref="C38:E38"/>
    <mergeCell ref="C39:E39"/>
    <mergeCell ref="C40:E40"/>
    <mergeCell ref="B23:E23"/>
    <mergeCell ref="B24:E24"/>
    <mergeCell ref="B25:E25"/>
    <mergeCell ref="B26:E26"/>
    <mergeCell ref="B27:E27"/>
    <mergeCell ref="B28:E28"/>
    <mergeCell ref="A1:F1"/>
    <mergeCell ref="A2:F2"/>
    <mergeCell ref="A18:F18"/>
    <mergeCell ref="B20:E20"/>
    <mergeCell ref="B21:E21"/>
    <mergeCell ref="B22:E22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1"/>
  <sheetViews>
    <sheetView view="pageBreakPreview" zoomScaleSheetLayoutView="100" zoomScalePageLayoutView="0" workbookViewId="0" topLeftCell="A15">
      <selection activeCell="F33" sqref="F33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103" t="s">
        <v>41</v>
      </c>
      <c r="B1" s="103"/>
      <c r="C1" s="103"/>
      <c r="D1" s="103"/>
      <c r="E1" s="103"/>
      <c r="F1" s="103"/>
      <c r="G1" s="8"/>
    </row>
    <row r="2" spans="1:8" ht="15.75">
      <c r="A2" s="103" t="s">
        <v>60</v>
      </c>
      <c r="B2" s="103"/>
      <c r="C2" s="103"/>
      <c r="D2" s="103"/>
      <c r="E2" s="103"/>
      <c r="F2" s="103"/>
      <c r="G2" s="9"/>
      <c r="H2" s="10"/>
    </row>
    <row r="3" ht="13.5" customHeight="1"/>
    <row r="4" spans="1:6" ht="15.75" hidden="1" outlineLevel="1">
      <c r="A4" s="12" t="s">
        <v>74</v>
      </c>
      <c r="C4" s="12"/>
      <c r="D4" s="12"/>
      <c r="E4" s="12"/>
      <c r="F4" s="12"/>
    </row>
    <row r="5" spans="1:6" ht="15.75" hidden="1" outlineLevel="1">
      <c r="A5" s="12" t="s">
        <v>19</v>
      </c>
      <c r="C5" s="12"/>
      <c r="D5" s="12">
        <v>236.3</v>
      </c>
      <c r="E5" s="12" t="s">
        <v>20</v>
      </c>
      <c r="F5" s="12"/>
    </row>
    <row r="6" ht="9" customHeight="1" collapsed="1"/>
    <row r="7" spans="1:6" ht="15.75">
      <c r="A7" s="9" t="s">
        <v>21</v>
      </c>
      <c r="C7" s="9"/>
      <c r="D7" s="13">
        <f>'2014'!B29</f>
        <v>51480.68</v>
      </c>
      <c r="E7" s="9" t="s">
        <v>22</v>
      </c>
      <c r="F7" s="9"/>
    </row>
    <row r="8" spans="1:6" ht="15.75">
      <c r="A8" s="9" t="s">
        <v>23</v>
      </c>
      <c r="C8" s="12"/>
      <c r="D8" s="14">
        <f>C16</f>
        <v>-20482.079999999994</v>
      </c>
      <c r="E8" s="12" t="s">
        <v>24</v>
      </c>
      <c r="F8" s="12"/>
    </row>
    <row r="9" spans="2:6" ht="15.75">
      <c r="B9" s="12"/>
      <c r="C9" s="12"/>
      <c r="D9" s="12"/>
      <c r="E9" s="12"/>
      <c r="F9" s="15" t="s">
        <v>25</v>
      </c>
    </row>
    <row r="10" spans="1:6" s="11" customFormat="1" ht="28.5" customHeight="1">
      <c r="A10" s="4" t="s">
        <v>26</v>
      </c>
      <c r="B10" s="16" t="s">
        <v>27</v>
      </c>
      <c r="C10" s="17" t="s">
        <v>28</v>
      </c>
      <c r="D10" s="17" t="s">
        <v>0</v>
      </c>
      <c r="E10" s="17" t="s">
        <v>29</v>
      </c>
      <c r="F10" s="17" t="s">
        <v>42</v>
      </c>
    </row>
    <row r="11" spans="1:9" s="20" customFormat="1" ht="30" customHeight="1">
      <c r="A11" s="4">
        <v>1</v>
      </c>
      <c r="B11" s="18" t="s">
        <v>2</v>
      </c>
      <c r="C11" s="66">
        <v>-17594.69</v>
      </c>
      <c r="D11" s="64">
        <v>32325.84</v>
      </c>
      <c r="E11" s="64">
        <v>20999.28</v>
      </c>
      <c r="F11" s="64">
        <f>C11-D11+E11</f>
        <v>-28921.25</v>
      </c>
      <c r="G11" s="5" t="s">
        <v>44</v>
      </c>
      <c r="H11" s="5">
        <v>11.33</v>
      </c>
      <c r="I11" s="33">
        <f>H11*12*H20</f>
        <v>32127.348</v>
      </c>
    </row>
    <row r="12" spans="1:9" s="20" customFormat="1" ht="15.75">
      <c r="A12" s="4">
        <v>2</v>
      </c>
      <c r="B12" s="18" t="s">
        <v>3</v>
      </c>
      <c r="C12" s="66">
        <v>-1558.53</v>
      </c>
      <c r="D12" s="64">
        <v>2949</v>
      </c>
      <c r="E12" s="64">
        <v>1961.16</v>
      </c>
      <c r="F12" s="64">
        <f>C12-D12+E12</f>
        <v>-2546.37</v>
      </c>
      <c r="G12" s="12" t="s">
        <v>45</v>
      </c>
      <c r="H12" s="5">
        <v>3.2</v>
      </c>
      <c r="I12" s="32">
        <f>H12*12*H20</f>
        <v>9073.920000000002</v>
      </c>
    </row>
    <row r="13" spans="1:9" s="20" customFormat="1" ht="29.25" customHeight="1">
      <c r="A13" s="4">
        <v>3</v>
      </c>
      <c r="B13" s="18" t="s">
        <v>48</v>
      </c>
      <c r="C13" s="66">
        <v>-706.55</v>
      </c>
      <c r="D13" s="64">
        <v>1446.24</v>
      </c>
      <c r="E13" s="64">
        <v>947.33</v>
      </c>
      <c r="F13" s="64">
        <f>C13-D13+E13</f>
        <v>-1205.46</v>
      </c>
      <c r="G13" s="12" t="s">
        <v>57</v>
      </c>
      <c r="H13" s="5">
        <v>0.6</v>
      </c>
      <c r="I13" s="32">
        <f>H13*12*H20</f>
        <v>1701.36</v>
      </c>
    </row>
    <row r="14" spans="1:9" s="20" customFormat="1" ht="30" customHeight="1">
      <c r="A14" s="4">
        <v>4</v>
      </c>
      <c r="B14" s="18" t="s">
        <v>49</v>
      </c>
      <c r="C14" s="66">
        <v>-389.78</v>
      </c>
      <c r="D14" s="64">
        <v>737.28</v>
      </c>
      <c r="E14" s="64">
        <v>490.25</v>
      </c>
      <c r="F14" s="64">
        <f>C14-D14+E14</f>
        <v>-636.81</v>
      </c>
      <c r="G14" s="5"/>
      <c r="H14" s="5"/>
      <c r="I14" s="33"/>
    </row>
    <row r="15" spans="1:8" s="20" customFormat="1" ht="30" customHeight="1">
      <c r="A15" s="4">
        <v>5</v>
      </c>
      <c r="B15" s="18" t="s">
        <v>64</v>
      </c>
      <c r="C15" s="66">
        <v>-232.53</v>
      </c>
      <c r="D15" s="64">
        <v>1152.78</v>
      </c>
      <c r="E15" s="64">
        <v>711.72</v>
      </c>
      <c r="F15" s="64">
        <f>C15-D15+E15</f>
        <v>-673.5899999999999</v>
      </c>
      <c r="G15" s="19"/>
      <c r="H15" s="19"/>
    </row>
    <row r="16" spans="1:6" ht="19.5" customHeight="1">
      <c r="A16" s="4"/>
      <c r="B16" s="18" t="s">
        <v>4</v>
      </c>
      <c r="C16" s="65">
        <f>SUM(C11:C15)</f>
        <v>-20482.079999999994</v>
      </c>
      <c r="D16" s="65">
        <f>SUM(D11:D15)</f>
        <v>38611.13999999999</v>
      </c>
      <c r="E16" s="65">
        <f>SUM(E11:E15)</f>
        <v>25109.74</v>
      </c>
      <c r="F16" s="65">
        <f>SUM(F11:F15)</f>
        <v>-33983.479999999996</v>
      </c>
    </row>
    <row r="17" ht="11.25" customHeight="1"/>
    <row r="18" spans="1:6" ht="15.75">
      <c r="A18" s="103" t="s">
        <v>30</v>
      </c>
      <c r="B18" s="103"/>
      <c r="C18" s="103"/>
      <c r="D18" s="103"/>
      <c r="E18" s="103"/>
      <c r="F18" s="103"/>
    </row>
    <row r="19" spans="1:8" ht="15.75">
      <c r="A19" s="31"/>
      <c r="B19" s="8"/>
      <c r="C19" s="8"/>
      <c r="D19" s="8"/>
      <c r="E19" s="8"/>
      <c r="F19" s="8"/>
      <c r="H19" s="5" t="s">
        <v>31</v>
      </c>
    </row>
    <row r="20" spans="1:8" ht="33" customHeight="1">
      <c r="A20" s="17" t="s">
        <v>43</v>
      </c>
      <c r="B20" s="104" t="s">
        <v>6</v>
      </c>
      <c r="C20" s="104"/>
      <c r="D20" s="104"/>
      <c r="E20" s="104"/>
      <c r="F20" s="21" t="s">
        <v>18</v>
      </c>
      <c r="G20" s="22"/>
      <c r="H20" s="5">
        <f>D5</f>
        <v>236.3</v>
      </c>
    </row>
    <row r="21" spans="1:10" ht="18" customHeight="1">
      <c r="A21" s="73">
        <v>1</v>
      </c>
      <c r="B21" s="105" t="s">
        <v>8</v>
      </c>
      <c r="C21" s="105"/>
      <c r="D21" s="105"/>
      <c r="E21" s="105"/>
      <c r="F21" s="74">
        <f>I12</f>
        <v>9073.920000000002</v>
      </c>
      <c r="G21" s="12"/>
      <c r="H21" s="5" t="s">
        <v>32</v>
      </c>
      <c r="I21" s="5" t="s">
        <v>33</v>
      </c>
      <c r="J21" s="5" t="s">
        <v>34</v>
      </c>
    </row>
    <row r="22" spans="1:7" ht="18" customHeight="1">
      <c r="A22" s="75">
        <v>2</v>
      </c>
      <c r="B22" s="101" t="s">
        <v>49</v>
      </c>
      <c r="C22" s="101"/>
      <c r="D22" s="101"/>
      <c r="E22" s="101"/>
      <c r="F22" s="76">
        <f>D14</f>
        <v>737.28</v>
      </c>
      <c r="G22" s="12"/>
    </row>
    <row r="23" spans="1:7" ht="18" customHeight="1">
      <c r="A23" s="75">
        <v>3</v>
      </c>
      <c r="B23" s="101" t="s">
        <v>54</v>
      </c>
      <c r="C23" s="101"/>
      <c r="D23" s="101"/>
      <c r="E23" s="101"/>
      <c r="F23" s="76">
        <f>I13</f>
        <v>1701.36</v>
      </c>
      <c r="G23" s="12"/>
    </row>
    <row r="24" spans="1:7" ht="18" customHeight="1">
      <c r="A24" s="75">
        <v>4</v>
      </c>
      <c r="B24" s="101" t="s">
        <v>12</v>
      </c>
      <c r="C24" s="101"/>
      <c r="D24" s="101"/>
      <c r="E24" s="101"/>
      <c r="F24" s="76">
        <f>F25+F26+F27</f>
        <v>1205</v>
      </c>
      <c r="G24" s="12"/>
    </row>
    <row r="25" spans="1:7" ht="16.5" customHeight="1">
      <c r="A25" s="75" t="s">
        <v>13</v>
      </c>
      <c r="B25" s="101" t="s">
        <v>35</v>
      </c>
      <c r="C25" s="101"/>
      <c r="D25" s="101"/>
      <c r="E25" s="101"/>
      <c r="F25" s="76">
        <v>0</v>
      </c>
      <c r="G25" s="12"/>
    </row>
    <row r="26" spans="1:7" ht="16.5" customHeight="1">
      <c r="A26" s="75" t="s">
        <v>13</v>
      </c>
      <c r="B26" s="101" t="s">
        <v>36</v>
      </c>
      <c r="C26" s="101"/>
      <c r="D26" s="101"/>
      <c r="E26" s="101"/>
      <c r="F26" s="76">
        <f>F38+F39</f>
        <v>1205</v>
      </c>
      <c r="G26" s="12"/>
    </row>
    <row r="27" spans="1:7" ht="16.5" customHeight="1">
      <c r="A27" s="75" t="s">
        <v>13</v>
      </c>
      <c r="B27" s="101" t="s">
        <v>37</v>
      </c>
      <c r="C27" s="101"/>
      <c r="D27" s="101"/>
      <c r="E27" s="101"/>
      <c r="F27" s="76">
        <v>0</v>
      </c>
      <c r="G27" s="12"/>
    </row>
    <row r="28" spans="1:7" ht="17.25" customHeight="1">
      <c r="A28" s="75">
        <v>5</v>
      </c>
      <c r="B28" s="87" t="s">
        <v>56</v>
      </c>
      <c r="C28" s="87"/>
      <c r="D28" s="87"/>
      <c r="E28" s="87"/>
      <c r="F28" s="76">
        <f>D12+D13</f>
        <v>4395.24</v>
      </c>
      <c r="G28" s="12"/>
    </row>
    <row r="29" spans="1:7" ht="17.25" customHeight="1">
      <c r="A29" s="75">
        <v>6</v>
      </c>
      <c r="B29" s="87" t="s">
        <v>64</v>
      </c>
      <c r="C29" s="87"/>
      <c r="D29" s="87"/>
      <c r="E29" s="87"/>
      <c r="F29" s="76">
        <f>D15</f>
        <v>1152.78</v>
      </c>
      <c r="G29" s="12"/>
    </row>
    <row r="30" spans="1:7" s="28" customFormat="1" ht="21" customHeight="1">
      <c r="A30" s="77"/>
      <c r="B30" s="88" t="s">
        <v>14</v>
      </c>
      <c r="C30" s="88"/>
      <c r="D30" s="88"/>
      <c r="E30" s="88"/>
      <c r="F30" s="78">
        <f>F21+F22+F23+F24+F29+F28</f>
        <v>18265.58</v>
      </c>
      <c r="G30" s="9"/>
    </row>
    <row r="32" spans="1:6" ht="18" customHeight="1">
      <c r="A32" s="69" t="s">
        <v>78</v>
      </c>
      <c r="B32" s="69"/>
      <c r="C32" s="69"/>
      <c r="D32" s="69"/>
      <c r="E32" s="69"/>
      <c r="F32" s="3">
        <f>D7+D16-F30</f>
        <v>71826.23999999999</v>
      </c>
    </row>
    <row r="33" spans="1:6" ht="20.25" customHeight="1">
      <c r="A33" s="69" t="s">
        <v>76</v>
      </c>
      <c r="B33" s="69"/>
      <c r="C33" s="69"/>
      <c r="D33" s="69"/>
      <c r="E33" s="69"/>
      <c r="F33" s="3">
        <f>F16</f>
        <v>-33983.479999999996</v>
      </c>
    </row>
    <row r="34" spans="1:6" ht="18" customHeight="1">
      <c r="A34" s="70" t="s">
        <v>77</v>
      </c>
      <c r="B34" s="70"/>
      <c r="C34" s="70"/>
      <c r="D34" s="70"/>
      <c r="E34" s="70"/>
      <c r="F34" s="3">
        <f>F32+F33</f>
        <v>37842.759999999995</v>
      </c>
    </row>
    <row r="35" ht="11.25" customHeight="1"/>
    <row r="37" spans="1:6" ht="15.75">
      <c r="A37" s="29" t="s">
        <v>26</v>
      </c>
      <c r="B37" s="29" t="s">
        <v>17</v>
      </c>
      <c r="C37" s="89" t="s">
        <v>38</v>
      </c>
      <c r="D37" s="90"/>
      <c r="E37" s="91"/>
      <c r="F37" s="29" t="s">
        <v>39</v>
      </c>
    </row>
    <row r="38" spans="1:6" s="35" customFormat="1" ht="15.75">
      <c r="A38" s="34"/>
      <c r="B38" s="38">
        <v>42024</v>
      </c>
      <c r="C38" s="108" t="s">
        <v>75</v>
      </c>
      <c r="D38" s="109"/>
      <c r="E38" s="110"/>
      <c r="F38" s="39">
        <v>549</v>
      </c>
    </row>
    <row r="39" spans="1:6" s="37" customFormat="1" ht="15.75">
      <c r="A39" s="36"/>
      <c r="B39" s="40">
        <v>42067</v>
      </c>
      <c r="C39" s="111" t="s">
        <v>75</v>
      </c>
      <c r="D39" s="112"/>
      <c r="E39" s="113"/>
      <c r="F39" s="41">
        <v>656</v>
      </c>
    </row>
    <row r="40" spans="1:6" ht="15.75">
      <c r="A40" s="4"/>
      <c r="B40" s="6"/>
      <c r="C40" s="98"/>
      <c r="D40" s="99"/>
      <c r="E40" s="100"/>
      <c r="F40" s="7"/>
    </row>
    <row r="41" spans="1:6" s="28" customFormat="1" ht="15.75">
      <c r="A41" s="86" t="s">
        <v>40</v>
      </c>
      <c r="B41" s="86"/>
      <c r="C41" s="86"/>
      <c r="D41" s="86"/>
      <c r="E41" s="86"/>
      <c r="F41" s="30">
        <f>SUM(F38:F40)</f>
        <v>1205</v>
      </c>
    </row>
  </sheetData>
  <sheetProtection selectLockedCells="1" selectUnlockedCells="1"/>
  <mergeCells count="19">
    <mergeCell ref="A41:E41"/>
    <mergeCell ref="C37:E37"/>
    <mergeCell ref="C38:E38"/>
    <mergeCell ref="C39:E39"/>
    <mergeCell ref="C40:E40"/>
    <mergeCell ref="B30:E30"/>
    <mergeCell ref="B23:E23"/>
    <mergeCell ref="B24:E24"/>
    <mergeCell ref="B25:E25"/>
    <mergeCell ref="B26:E26"/>
    <mergeCell ref="B27:E27"/>
    <mergeCell ref="B29:E29"/>
    <mergeCell ref="B28:E28"/>
    <mergeCell ref="A1:F1"/>
    <mergeCell ref="A2:F2"/>
    <mergeCell ref="A18:F18"/>
    <mergeCell ref="B20:E20"/>
    <mergeCell ref="B21:E21"/>
    <mergeCell ref="B22:E22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25">
      <selection activeCell="E9" sqref="E9:E13"/>
    </sheetView>
  </sheetViews>
  <sheetFormatPr defaultColWidth="9.140625" defaultRowHeight="12.75"/>
  <cols>
    <col min="1" max="1" width="26.57421875" style="0" customWidth="1"/>
    <col min="2" max="2" width="26.140625" style="0" customWidth="1"/>
    <col min="3" max="4" width="15.28125" style="0" customWidth="1"/>
    <col min="5" max="5" width="21.421875" style="0" customWidth="1"/>
  </cols>
  <sheetData>
    <row r="1" spans="1:5" ht="18.75">
      <c r="A1" s="114" t="s">
        <v>46</v>
      </c>
      <c r="B1" s="114"/>
      <c r="C1" s="114"/>
      <c r="D1" s="114"/>
      <c r="E1" s="114"/>
    </row>
    <row r="2" spans="1:5" ht="18.75">
      <c r="A2" s="114" t="s">
        <v>60</v>
      </c>
      <c r="B2" s="114"/>
      <c r="C2" s="114"/>
      <c r="D2" s="114"/>
      <c r="E2" s="114"/>
    </row>
    <row r="3" ht="18.75">
      <c r="A3" s="42"/>
    </row>
    <row r="4" ht="18.75">
      <c r="A4" s="43" t="s">
        <v>61</v>
      </c>
    </row>
    <row r="5" ht="18.75">
      <c r="A5" s="43" t="s">
        <v>62</v>
      </c>
    </row>
    <row r="6" ht="18.75">
      <c r="A6" s="43"/>
    </row>
    <row r="7" ht="16.5" thickBot="1">
      <c r="A7" s="44" t="s">
        <v>63</v>
      </c>
    </row>
    <row r="8" spans="1:5" ht="50.25" customHeight="1" thickBot="1">
      <c r="A8" s="45"/>
      <c r="B8" s="46" t="s">
        <v>47</v>
      </c>
      <c r="C8" s="46" t="s">
        <v>0</v>
      </c>
      <c r="D8" s="46" t="s">
        <v>1</v>
      </c>
      <c r="E8" s="46" t="s">
        <v>23</v>
      </c>
    </row>
    <row r="9" spans="1:5" ht="19.5" thickBot="1">
      <c r="A9" s="47" t="s">
        <v>2</v>
      </c>
      <c r="B9" s="48">
        <v>20188.26</v>
      </c>
      <c r="C9" s="48">
        <v>32325.84</v>
      </c>
      <c r="D9" s="48">
        <v>34919.41</v>
      </c>
      <c r="E9" s="48">
        <v>17594.69</v>
      </c>
    </row>
    <row r="10" spans="1:5" ht="19.5" thickBot="1">
      <c r="A10" s="47" t="s">
        <v>3</v>
      </c>
      <c r="B10" s="48">
        <v>1841.61</v>
      </c>
      <c r="C10" s="48">
        <v>2949</v>
      </c>
      <c r="D10" s="48">
        <v>3232.08</v>
      </c>
      <c r="E10" s="48">
        <v>1558.53</v>
      </c>
    </row>
    <row r="11" spans="1:5" ht="38.25" thickBot="1">
      <c r="A11" s="47" t="s">
        <v>48</v>
      </c>
      <c r="B11" s="48">
        <v>874.87</v>
      </c>
      <c r="C11" s="48">
        <v>1446.24</v>
      </c>
      <c r="D11" s="48">
        <v>1614.56</v>
      </c>
      <c r="E11" s="48">
        <v>706.55</v>
      </c>
    </row>
    <row r="12" spans="1:5" ht="19.5" customHeight="1" thickBot="1">
      <c r="A12" s="47" t="s">
        <v>49</v>
      </c>
      <c r="B12" s="48">
        <v>460.56</v>
      </c>
      <c r="C12" s="48">
        <v>737.28</v>
      </c>
      <c r="D12" s="48">
        <v>808.06</v>
      </c>
      <c r="E12" s="48">
        <v>389.78</v>
      </c>
    </row>
    <row r="13" spans="1:5" ht="38.25" thickBot="1">
      <c r="A13" s="47" t="s">
        <v>64</v>
      </c>
      <c r="B13" s="48">
        <v>237.33</v>
      </c>
      <c r="C13" s="48">
        <v>276.77</v>
      </c>
      <c r="D13" s="48">
        <v>281.57</v>
      </c>
      <c r="E13" s="48">
        <v>232.53</v>
      </c>
    </row>
    <row r="14" spans="1:5" ht="19.5" thickBot="1">
      <c r="A14" s="47" t="s">
        <v>4</v>
      </c>
      <c r="B14" s="49">
        <v>23602.63</v>
      </c>
      <c r="C14" s="49">
        <v>37735.13</v>
      </c>
      <c r="D14" s="49">
        <v>40855.68</v>
      </c>
      <c r="E14" s="49">
        <v>20482.08</v>
      </c>
    </row>
    <row r="15" ht="18.75">
      <c r="A15" s="50"/>
    </row>
    <row r="16" ht="19.5" thickBot="1">
      <c r="A16" s="50" t="s">
        <v>5</v>
      </c>
    </row>
    <row r="17" spans="1:3" ht="38.25" thickBot="1">
      <c r="A17" s="51" t="s">
        <v>50</v>
      </c>
      <c r="B17" s="46" t="s">
        <v>6</v>
      </c>
      <c r="C17" s="46" t="s">
        <v>18</v>
      </c>
    </row>
    <row r="18" spans="1:3" ht="19.5" thickBot="1">
      <c r="A18" s="52" t="s">
        <v>7</v>
      </c>
      <c r="B18" s="53" t="s">
        <v>3</v>
      </c>
      <c r="C18" s="48">
        <v>4395.24</v>
      </c>
    </row>
    <row r="19" spans="1:3" ht="19.5" thickBot="1">
      <c r="A19" s="52" t="s">
        <v>9</v>
      </c>
      <c r="B19" s="53" t="s">
        <v>49</v>
      </c>
      <c r="C19" s="48">
        <v>737.28</v>
      </c>
    </row>
    <row r="20" spans="1:3" ht="38.25" thickBot="1">
      <c r="A20" s="52" t="s">
        <v>10</v>
      </c>
      <c r="B20" s="53" t="s">
        <v>64</v>
      </c>
      <c r="C20" s="48">
        <v>276.77</v>
      </c>
    </row>
    <row r="21" spans="1:3" ht="19.5" thickBot="1">
      <c r="A21" s="52" t="s">
        <v>11</v>
      </c>
      <c r="B21" s="53" t="s">
        <v>54</v>
      </c>
      <c r="C21" s="48">
        <v>1701.36</v>
      </c>
    </row>
    <row r="22" spans="1:3" ht="19.5" thickBot="1">
      <c r="A22" s="52" t="s">
        <v>65</v>
      </c>
      <c r="B22" s="53" t="s">
        <v>8</v>
      </c>
      <c r="C22" s="48">
        <v>9073.92</v>
      </c>
    </row>
    <row r="23" spans="1:3" ht="38.25" thickBot="1">
      <c r="A23" s="52" t="s">
        <v>55</v>
      </c>
      <c r="B23" s="53" t="s">
        <v>12</v>
      </c>
      <c r="C23" s="48">
        <v>3984</v>
      </c>
    </row>
    <row r="24" spans="1:3" ht="19.5" thickBot="1">
      <c r="A24" s="52" t="s">
        <v>13</v>
      </c>
      <c r="B24" s="54" t="s">
        <v>66</v>
      </c>
      <c r="C24" s="48">
        <v>2148</v>
      </c>
    </row>
    <row r="25" spans="1:3" ht="57" thickBot="1">
      <c r="A25" s="52" t="s">
        <v>13</v>
      </c>
      <c r="B25" s="53" t="s">
        <v>67</v>
      </c>
      <c r="C25" s="48">
        <v>1836</v>
      </c>
    </row>
    <row r="26" spans="1:3" ht="38.25" thickBot="1">
      <c r="A26" s="52" t="s">
        <v>13</v>
      </c>
      <c r="B26" s="53" t="s">
        <v>68</v>
      </c>
      <c r="C26" s="48">
        <v>1230</v>
      </c>
    </row>
    <row r="27" spans="1:3" ht="38.25" thickBot="1">
      <c r="A27" s="47"/>
      <c r="B27" s="55" t="s">
        <v>51</v>
      </c>
      <c r="C27" s="49">
        <v>21398.57</v>
      </c>
    </row>
    <row r="28" ht="15.75" thickBot="1">
      <c r="A28" s="56"/>
    </row>
    <row r="29" spans="1:2" ht="57" thickBot="1">
      <c r="A29" s="67" t="s">
        <v>59</v>
      </c>
      <c r="B29" s="46">
        <v>51480.68</v>
      </c>
    </row>
    <row r="30" spans="1:2" ht="57" thickBot="1">
      <c r="A30" s="47" t="s">
        <v>15</v>
      </c>
      <c r="B30" s="49">
        <v>20482.08</v>
      </c>
    </row>
    <row r="31" spans="1:2" ht="38.25" thickBot="1">
      <c r="A31" s="52" t="s">
        <v>16</v>
      </c>
      <c r="B31" s="49" t="s">
        <v>69</v>
      </c>
    </row>
    <row r="32" spans="1:2" ht="38.25" thickBot="1">
      <c r="A32" s="52" t="s">
        <v>52</v>
      </c>
      <c r="B32" s="49">
        <v>17594.69</v>
      </c>
    </row>
    <row r="33" ht="15">
      <c r="A33" s="56"/>
    </row>
    <row r="34" ht="15.75">
      <c r="A34" s="57" t="s">
        <v>70</v>
      </c>
    </row>
    <row r="35" ht="15.75">
      <c r="A35" s="58"/>
    </row>
    <row r="36" ht="15.75">
      <c r="A36" s="58"/>
    </row>
    <row r="37" ht="15.75">
      <c r="A37" s="58" t="s">
        <v>58</v>
      </c>
    </row>
    <row r="38" ht="16.5" thickBot="1">
      <c r="A38" s="58"/>
    </row>
    <row r="39" spans="1:3" ht="15.75" thickBot="1">
      <c r="A39" s="59" t="s">
        <v>17</v>
      </c>
      <c r="B39" s="60" t="s">
        <v>38</v>
      </c>
      <c r="C39" s="60" t="s">
        <v>53</v>
      </c>
    </row>
    <row r="40" spans="1:3" ht="15.75" thickBot="1">
      <c r="A40" s="61" t="s">
        <v>71</v>
      </c>
      <c r="B40" s="62" t="s">
        <v>66</v>
      </c>
      <c r="C40" s="63">
        <v>179</v>
      </c>
    </row>
    <row r="41" spans="1:3" ht="15.75" thickBot="1">
      <c r="A41" s="61" t="s">
        <v>72</v>
      </c>
      <c r="B41" s="62" t="s">
        <v>73</v>
      </c>
      <c r="C41" s="63">
        <v>1836</v>
      </c>
    </row>
    <row r="42" ht="15.75">
      <c r="A42" s="57"/>
    </row>
    <row r="43" ht="15.75">
      <c r="A43" s="58"/>
    </row>
    <row r="44" ht="15.75">
      <c r="A44" s="58"/>
    </row>
    <row r="45" ht="15.75">
      <c r="A45" s="58"/>
    </row>
    <row r="46" ht="15.75">
      <c r="A46" s="68"/>
    </row>
    <row r="47" ht="15.75">
      <c r="A47" s="57"/>
    </row>
  </sheetData>
  <sheetProtection/>
  <mergeCells count="2">
    <mergeCell ref="A1:E1"/>
    <mergeCell ref="A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2017-09-05T10:07:28Z</cp:lastPrinted>
  <dcterms:created xsi:type="dcterms:W3CDTF">2015-10-12T10:40:12Z</dcterms:created>
  <dcterms:modified xsi:type="dcterms:W3CDTF">2018-03-14T15:21:16Z</dcterms:modified>
  <cp:category/>
  <cp:version/>
  <cp:contentType/>
  <cp:contentStatus/>
</cp:coreProperties>
</file>