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'2015'!$A$1:$F$35</definedName>
  </definedNames>
  <calcPr fullCalcOnLoad="1" refMode="R1C1"/>
</workbook>
</file>

<file path=xl/sharedStrings.xml><?xml version="1.0" encoding="utf-8"?>
<sst xmlns="http://schemas.openxmlformats.org/spreadsheetml/2006/main" count="237" uniqueCount="111">
  <si>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</si>
  <si>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</si>
  <si>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</si>
  <si>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</si>
  <si>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</si>
  <si>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</si>
  <si>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</si>
  <si>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</si>
  <si>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</si>
  <si>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</si>
  <si>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</si>
  <si>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</si>
  <si>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</si>
  <si>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</si>
  <si>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</si>
  <si>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</si>
  <si>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</si>
  <si>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</si>
  <si>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</si>
  <si>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</si>
  <si>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</si>
  <si>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</si>
  <si>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</si>
  <si>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</si>
  <si>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</si>
  <si>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</si>
  <si>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</si>
  <si>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</si>
  <si>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</si>
  <si>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</si>
  <si>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</si>
  <si>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</si>
  <si>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</si>
  <si>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</si>
  <si>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</si>
  <si>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</si>
  <si>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</si>
  <si>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</si>
  <si>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</si>
  <si>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</si>
  <si>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</si>
  <si>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КГМ</t>
  </si>
  <si>
    <t>Вывоз и складирование ТБО</t>
  </si>
  <si>
    <t>двор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</si>
  <si>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</si>
  <si>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</si>
  <si>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</si>
  <si>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Ул. Ленинградская, д. 32</t>
  </si>
  <si>
    <t>В управлении ООО «УК Старый Город» -  с 01.05.2012 года</t>
  </si>
  <si>
    <t>Персонифицированный учет МКД (за 2014 год)</t>
  </si>
  <si>
    <t>В управлении ООО «УК Старый Город» - с 01.05.2012 года</t>
  </si>
  <si>
    <t>Общая площадь квартир –  229,9  м.кв.</t>
  </si>
  <si>
    <t>Остаток на 01.01.2014 года – 21327,82 (+)</t>
  </si>
  <si>
    <t>Задолженность на 01.01.2014 г</t>
  </si>
  <si>
    <t>Поступило (оплата)</t>
  </si>
  <si>
    <t>Расходы на управление МКД</t>
  </si>
  <si>
    <t>№ п/п</t>
  </si>
  <si>
    <t>1.</t>
  </si>
  <si>
    <t>2.</t>
  </si>
  <si>
    <t>3.</t>
  </si>
  <si>
    <t>4.</t>
  </si>
  <si>
    <t>5.</t>
  </si>
  <si>
    <t>6.</t>
  </si>
  <si>
    <t>снятие показаний</t>
  </si>
  <si>
    <t>осмотр электрических сетей</t>
  </si>
  <si>
    <t>очистка канализации</t>
  </si>
  <si>
    <t>осмотр помещений на предмет утечки</t>
  </si>
  <si>
    <t>7.</t>
  </si>
  <si>
    <t>Осмотры</t>
  </si>
  <si>
    <t>Всего работ  за период</t>
  </si>
  <si>
    <t>Сальдо на 01.01.2015г (по начислениям) (+)</t>
  </si>
  <si>
    <t>Задолженность населения на 31.12.2014г., в т.ч.</t>
  </si>
  <si>
    <t>- за содержание жилья, в т.ч.</t>
  </si>
  <si>
    <t>3811,11</t>
  </si>
  <si>
    <t xml:space="preserve">     - за декабрь 2014 года</t>
  </si>
  <si>
    <t>Экономист ООО «УК Старый город»                                                                   Хромушина Т.В.</t>
  </si>
  <si>
    <t xml:space="preserve">Выполненные работы </t>
  </si>
  <si>
    <t>Сумма работ</t>
  </si>
  <si>
    <t>29,05,2014</t>
  </si>
  <si>
    <t>осмотр эл.сетей</t>
  </si>
  <si>
    <t>27,08,2014</t>
  </si>
  <si>
    <t>осмотр чердачных и подвальных помещений</t>
  </si>
  <si>
    <t>19,09,2014</t>
  </si>
  <si>
    <t>очистка канализационной сети</t>
  </si>
  <si>
    <t>22,08,2014</t>
  </si>
  <si>
    <t>прочитска канализ</t>
  </si>
  <si>
    <t>18,09,2014</t>
  </si>
  <si>
    <t>прочитска канализации</t>
  </si>
  <si>
    <t>31,01,2014-31,12,2014</t>
  </si>
  <si>
    <t>Снятие показаний</t>
  </si>
  <si>
    <t>Санитарное содержание придомовой территории, вывоз КГМ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</si>
  <si>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</si>
  <si>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</si>
  <si>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</si>
  <si>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</si>
  <si>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</si>
  <si>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Осмотр электрических сетей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</si>
  <si>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</si>
  <si>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</si>
  <si>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</si>
  <si>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</si>
  <si>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</si>
  <si>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</si>
  <si>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</si>
  <si>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Сальдо на 31.12.2016 г.</t>
  </si>
  <si>
    <t>Задолженность населения на 31.12.2016 г.</t>
  </si>
  <si>
    <t>кгм</t>
  </si>
  <si>
    <t>дворника нет, поэтому покос не входит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</si>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</sst>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2" fillId="36" borderId="11" xfId="0" applyNumberFormat="1" applyFont="1" applyFill="1" applyBorder="1" applyAlignment="1">
      <alignment horizontal="center" vertical="center"/>
    </xf>
    <xf numFmtId="4" fontId="2" fillId="36" borderId="11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6" xfId="0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vertical="center" wrapText="1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2" fillId="36" borderId="3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8" fillId="33" borderId="0" xfId="0" applyFont="1" applyFill="1" applyAlignment="1">
      <alignment vertical="center"/>
    </xf>
    <xf numFmtId="4" fontId="1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4">
      <selection activeCell="F39" sqref="F39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88" t="s">
        <v>97</v>
      </c>
      <c r="B1" s="88"/>
      <c r="C1" s="88"/>
      <c r="D1" s="88"/>
      <c r="E1" s="88"/>
      <c r="F1" s="88"/>
      <c r="G1" s="70"/>
    </row>
    <row r="2" spans="1:8" ht="15.75">
      <c r="A2" s="88" t="s">
        <v>47</v>
      </c>
      <c r="B2" s="88"/>
      <c r="C2" s="88"/>
      <c r="D2" s="88"/>
      <c r="E2" s="88"/>
      <c r="F2" s="88"/>
      <c r="G2" s="7"/>
      <c r="H2" s="8"/>
    </row>
    <row r="3" ht="11.25" customHeight="1"/>
    <row r="4" spans="1:6" ht="15.75" hidden="1" outlineLevel="1">
      <c r="A4" s="10" t="s">
        <v>48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244.5</v>
      </c>
      <c r="E5" s="10" t="s">
        <v>12</v>
      </c>
      <c r="F5" s="10"/>
    </row>
    <row r="6" ht="9" customHeight="1" collapsed="1"/>
    <row r="7" spans="1:6" ht="15.75">
      <c r="A7" s="7" t="s">
        <v>98</v>
      </c>
      <c r="C7" s="7"/>
      <c r="D7" s="11">
        <f>'2016'!F32</f>
        <v>65030.46999999999</v>
      </c>
      <c r="E7" s="7" t="s">
        <v>14</v>
      </c>
      <c r="F7" s="7"/>
    </row>
    <row r="8" spans="1:6" ht="15.75">
      <c r="A8" s="7" t="s">
        <v>99</v>
      </c>
      <c r="C8" s="10"/>
      <c r="D8" s="12">
        <f>C19</f>
        <v>-9410.090000000002</v>
      </c>
      <c r="E8" s="10" t="s">
        <v>16</v>
      </c>
      <c r="F8" s="10"/>
    </row>
    <row r="9" spans="2:6" ht="15.75">
      <c r="B9" s="10"/>
      <c r="C9" s="10"/>
      <c r="D9" s="10"/>
      <c r="E9" s="10"/>
      <c r="F9" s="13" t="s">
        <v>17</v>
      </c>
    </row>
    <row r="10" spans="1:6" s="9" customFormat="1" ht="28.5" customHeight="1">
      <c r="A10" s="2" t="s">
        <v>18</v>
      </c>
      <c r="B10" s="14" t="s">
        <v>19</v>
      </c>
      <c r="C10" s="15" t="s">
        <v>100</v>
      </c>
      <c r="D10" s="15" t="s">
        <v>0</v>
      </c>
      <c r="E10" s="15" t="s">
        <v>21</v>
      </c>
      <c r="F10" s="15" t="s">
        <v>101</v>
      </c>
    </row>
    <row r="11" spans="1:9" s="18" customFormat="1" ht="30" customHeight="1">
      <c r="A11" s="2">
        <v>1</v>
      </c>
      <c r="B11" s="16" t="s">
        <v>1</v>
      </c>
      <c r="C11" s="37">
        <v>-7489.470000000001</v>
      </c>
      <c r="D11" s="35">
        <v>30660.25</v>
      </c>
      <c r="E11" s="35">
        <v>33445.15</v>
      </c>
      <c r="F11" s="35">
        <f>C11-D11+E11</f>
        <v>-4704.57</v>
      </c>
      <c r="G11" s="3" t="s">
        <v>36</v>
      </c>
      <c r="H11" s="3">
        <v>12.26</v>
      </c>
      <c r="I11" s="26">
        <f>H11*12*H23</f>
        <v>35970.840000000004</v>
      </c>
    </row>
    <row r="12" spans="1:9" s="18" customFormat="1" ht="15.75">
      <c r="A12" s="2">
        <v>2</v>
      </c>
      <c r="B12" s="16" t="s">
        <v>2</v>
      </c>
      <c r="C12" s="37">
        <v>-745.3499999999999</v>
      </c>
      <c r="D12" s="35">
        <v>3051.36</v>
      </c>
      <c r="E12" s="35">
        <v>3328.51</v>
      </c>
      <c r="F12" s="35">
        <f>C12-D12+E12</f>
        <v>-468.1999999999998</v>
      </c>
      <c r="G12" s="10" t="s">
        <v>37</v>
      </c>
      <c r="H12" s="3">
        <v>3.2</v>
      </c>
      <c r="I12" s="25">
        <f>H12*12*H23</f>
        <v>9388.800000000001</v>
      </c>
    </row>
    <row r="13" spans="1:9" s="18" customFormat="1" ht="29.25" customHeight="1">
      <c r="A13" s="2">
        <v>3</v>
      </c>
      <c r="B13" s="16" t="s">
        <v>38</v>
      </c>
      <c r="C13" s="37">
        <v>-365.49</v>
      </c>
      <c r="D13" s="35">
        <v>1496.28</v>
      </c>
      <c r="E13" s="35">
        <v>1632.18</v>
      </c>
      <c r="F13" s="35">
        <f>C13-D13+E13</f>
        <v>-229.58999999999992</v>
      </c>
      <c r="G13" s="10" t="s">
        <v>106</v>
      </c>
      <c r="H13" s="3">
        <v>0.9</v>
      </c>
      <c r="I13" s="25">
        <f>H13*12*H23</f>
        <v>2640.6000000000004</v>
      </c>
    </row>
    <row r="14" spans="1:9" s="18" customFormat="1" ht="30" customHeight="1">
      <c r="A14" s="2">
        <v>4</v>
      </c>
      <c r="B14" s="16" t="s">
        <v>39</v>
      </c>
      <c r="C14" s="37">
        <v>-186.3599999999999</v>
      </c>
      <c r="D14" s="35">
        <v>1092.9</v>
      </c>
      <c r="E14" s="35">
        <v>983.61</v>
      </c>
      <c r="F14" s="35">
        <f>C14-D14+E14</f>
        <v>-295.65</v>
      </c>
      <c r="G14" s="3" t="s">
        <v>43</v>
      </c>
      <c r="H14" s="3">
        <v>2.09</v>
      </c>
      <c r="I14" s="26"/>
    </row>
    <row r="15" spans="1:8" s="18" customFormat="1" ht="30" customHeight="1">
      <c r="A15" s="2">
        <v>5</v>
      </c>
      <c r="B15" s="16" t="s">
        <v>40</v>
      </c>
      <c r="C15" s="37">
        <v>-623.4199999999996</v>
      </c>
      <c r="D15" s="35">
        <v>189.5</v>
      </c>
      <c r="E15" s="35">
        <v>812.92</v>
      </c>
      <c r="F15" s="35">
        <f>C15-D15+E15</f>
        <v>0</v>
      </c>
      <c r="G15" s="17"/>
      <c r="H15" s="17"/>
    </row>
    <row r="16" spans="1:8" s="18" customFormat="1" ht="30" customHeight="1">
      <c r="A16" s="2">
        <v>6</v>
      </c>
      <c r="B16" s="16" t="s">
        <v>108</v>
      </c>
      <c r="C16" s="99">
        <v>0</v>
      </c>
      <c r="D16" s="36">
        <f>108.99+36.33</f>
        <v>145.32</v>
      </c>
      <c r="E16" s="36">
        <v>123.02</v>
      </c>
      <c r="F16" s="35">
        <f>C16-D16+E16</f>
        <v>-22.299999999999997</v>
      </c>
      <c r="G16" s="17"/>
      <c r="H16" s="17"/>
    </row>
    <row r="17" spans="1:8" s="18" customFormat="1" ht="30" customHeight="1">
      <c r="A17" s="2">
        <v>7</v>
      </c>
      <c r="B17" s="16" t="s">
        <v>109</v>
      </c>
      <c r="C17" s="99">
        <v>0</v>
      </c>
      <c r="D17" s="36">
        <f>78.16</f>
        <v>78.16</v>
      </c>
      <c r="E17" s="36">
        <v>60.17</v>
      </c>
      <c r="F17" s="35">
        <f>C17-D17+E17</f>
        <v>-17.989999999999995</v>
      </c>
      <c r="G17" s="17"/>
      <c r="H17" s="17"/>
    </row>
    <row r="18" spans="1:8" s="18" customFormat="1" ht="30" customHeight="1">
      <c r="A18" s="2">
        <v>8</v>
      </c>
      <c r="B18" s="16" t="s">
        <v>110</v>
      </c>
      <c r="C18" s="99">
        <v>0</v>
      </c>
      <c r="D18" s="36">
        <f>4129.07-343.56+1281.95</f>
        <v>5067.46</v>
      </c>
      <c r="E18" s="36">
        <v>4268.52</v>
      </c>
      <c r="F18" s="35">
        <f>C18-D18+E18</f>
        <v>-798.9399999999996</v>
      </c>
      <c r="G18" s="17"/>
      <c r="H18" s="17"/>
    </row>
    <row r="19" spans="1:8" ht="19.5" customHeight="1">
      <c r="A19" s="2"/>
      <c r="B19" s="16" t="s">
        <v>3</v>
      </c>
      <c r="C19" s="36">
        <f>SUM(C11:C18)</f>
        <v>-9410.090000000002</v>
      </c>
      <c r="D19" s="36">
        <f>SUM(D11:D18)</f>
        <v>41781.23</v>
      </c>
      <c r="E19" s="36">
        <f>SUM(E11:E18)</f>
        <v>44654.08</v>
      </c>
      <c r="F19" s="36">
        <f>SUM(F11:F18)</f>
        <v>-6537.239999999999</v>
      </c>
      <c r="H19" s="98" t="s">
        <v>107</v>
      </c>
    </row>
    <row r="20" ht="11.25" customHeight="1"/>
    <row r="21" spans="1:6" ht="15.75">
      <c r="A21" s="88" t="s">
        <v>22</v>
      </c>
      <c r="B21" s="88"/>
      <c r="C21" s="88"/>
      <c r="D21" s="88"/>
      <c r="E21" s="88"/>
      <c r="F21" s="88"/>
    </row>
    <row r="22" spans="1:8" ht="15.75">
      <c r="A22" s="70"/>
      <c r="B22" s="70"/>
      <c r="C22" s="70"/>
      <c r="D22" s="70"/>
      <c r="E22" s="70"/>
      <c r="F22" s="70"/>
      <c r="H22" s="3" t="s">
        <v>23</v>
      </c>
    </row>
    <row r="23" spans="1:8" ht="33" customHeight="1">
      <c r="A23" s="15" t="s">
        <v>35</v>
      </c>
      <c r="B23" s="89" t="s">
        <v>4</v>
      </c>
      <c r="C23" s="89"/>
      <c r="D23" s="89"/>
      <c r="E23" s="89"/>
      <c r="F23" s="19" t="s">
        <v>10</v>
      </c>
      <c r="G23" s="20"/>
      <c r="H23" s="3">
        <f>D5</f>
        <v>244.5</v>
      </c>
    </row>
    <row r="24" spans="1:10" ht="18" customHeight="1">
      <c r="A24" s="40">
        <v>1</v>
      </c>
      <c r="B24" s="90" t="s">
        <v>5</v>
      </c>
      <c r="C24" s="90"/>
      <c r="D24" s="90"/>
      <c r="E24" s="90"/>
      <c r="F24" s="41">
        <f>I12</f>
        <v>9388.800000000001</v>
      </c>
      <c r="G24" s="10"/>
      <c r="H24" s="3" t="s">
        <v>24</v>
      </c>
      <c r="I24" s="3" t="s">
        <v>25</v>
      </c>
      <c r="J24" s="3" t="s">
        <v>26</v>
      </c>
    </row>
    <row r="25" spans="1:10" ht="18" customHeight="1">
      <c r="A25" s="42">
        <v>2</v>
      </c>
      <c r="B25" s="87" t="s">
        <v>39</v>
      </c>
      <c r="C25" s="87"/>
      <c r="D25" s="87"/>
      <c r="E25" s="87"/>
      <c r="F25" s="43">
        <f>D14</f>
        <v>1092.9</v>
      </c>
      <c r="G25" s="10"/>
      <c r="H25" s="14"/>
      <c r="I25" s="14"/>
      <c r="J25" s="14"/>
    </row>
    <row r="26" spans="1:7" ht="37.5" customHeight="1">
      <c r="A26" s="42">
        <v>3</v>
      </c>
      <c r="B26" s="87" t="s">
        <v>90</v>
      </c>
      <c r="C26" s="87"/>
      <c r="D26" s="87"/>
      <c r="E26" s="87"/>
      <c r="F26" s="43">
        <f>I13</f>
        <v>2640.6000000000004</v>
      </c>
      <c r="G26" s="10"/>
    </row>
    <row r="27" spans="1:7" ht="18" customHeight="1">
      <c r="A27" s="42">
        <v>4</v>
      </c>
      <c r="B27" s="87" t="s">
        <v>6</v>
      </c>
      <c r="C27" s="87"/>
      <c r="D27" s="87"/>
      <c r="E27" s="87"/>
      <c r="F27" s="43">
        <f>F28+F29+F30</f>
        <v>0</v>
      </c>
      <c r="G27" s="10"/>
    </row>
    <row r="28" spans="1:7" ht="16.5" customHeight="1">
      <c r="A28" s="42" t="s">
        <v>7</v>
      </c>
      <c r="B28" s="87" t="s">
        <v>27</v>
      </c>
      <c r="C28" s="87"/>
      <c r="D28" s="87"/>
      <c r="E28" s="87"/>
      <c r="F28" s="43">
        <f>F45</f>
        <v>0</v>
      </c>
      <c r="G28" s="10"/>
    </row>
    <row r="29" spans="1:7" ht="16.5" customHeight="1">
      <c r="A29" s="42" t="s">
        <v>7</v>
      </c>
      <c r="B29" s="87" t="s">
        <v>28</v>
      </c>
      <c r="C29" s="87"/>
      <c r="D29" s="87"/>
      <c r="E29" s="87"/>
      <c r="F29" s="43">
        <v>0</v>
      </c>
      <c r="G29" s="10"/>
    </row>
    <row r="30" spans="1:7" ht="16.5" customHeight="1">
      <c r="A30" s="42" t="s">
        <v>7</v>
      </c>
      <c r="B30" s="87" t="s">
        <v>29</v>
      </c>
      <c r="C30" s="87"/>
      <c r="D30" s="87"/>
      <c r="E30" s="87"/>
      <c r="F30" s="43">
        <v>0</v>
      </c>
      <c r="G30" s="10"/>
    </row>
    <row r="31" spans="1:7" ht="17.25" customHeight="1">
      <c r="A31" s="42">
        <v>5</v>
      </c>
      <c r="B31" s="75" t="s">
        <v>42</v>
      </c>
      <c r="C31" s="75"/>
      <c r="D31" s="75"/>
      <c r="E31" s="75"/>
      <c r="F31" s="43">
        <f>D12+D13</f>
        <v>4547.64</v>
      </c>
      <c r="G31" s="10"/>
    </row>
    <row r="32" spans="1:7" ht="17.25" customHeight="1">
      <c r="A32" s="42">
        <v>6</v>
      </c>
      <c r="B32" s="75" t="s">
        <v>40</v>
      </c>
      <c r="C32" s="75"/>
      <c r="D32" s="75"/>
      <c r="E32" s="75"/>
      <c r="F32" s="43">
        <f>D15</f>
        <v>189.5</v>
      </c>
      <c r="G32" s="10"/>
    </row>
    <row r="33" spans="1:7" ht="17.25" customHeight="1">
      <c r="A33" s="100">
        <v>7</v>
      </c>
      <c r="B33" s="75" t="s">
        <v>108</v>
      </c>
      <c r="C33" s="75"/>
      <c r="D33" s="75"/>
      <c r="E33" s="75"/>
      <c r="F33" s="1">
        <f>D16</f>
        <v>145.32</v>
      </c>
      <c r="G33" s="10"/>
    </row>
    <row r="34" spans="1:7" ht="17.25" customHeight="1">
      <c r="A34" s="100">
        <v>8</v>
      </c>
      <c r="B34" s="75" t="s">
        <v>109</v>
      </c>
      <c r="C34" s="75"/>
      <c r="D34" s="75"/>
      <c r="E34" s="75"/>
      <c r="F34" s="1">
        <f>D17</f>
        <v>78.16</v>
      </c>
      <c r="G34" s="10"/>
    </row>
    <row r="35" spans="1:7" ht="17.25" customHeight="1">
      <c r="A35" s="100">
        <v>9</v>
      </c>
      <c r="B35" s="75" t="s">
        <v>110</v>
      </c>
      <c r="C35" s="75"/>
      <c r="D35" s="75"/>
      <c r="E35" s="75"/>
      <c r="F35" s="1">
        <f>D18</f>
        <v>5067.46</v>
      </c>
      <c r="G35" s="10"/>
    </row>
    <row r="36" spans="1:7" s="21" customFormat="1" ht="21" customHeight="1">
      <c r="A36" s="44"/>
      <c r="B36" s="76" t="s">
        <v>8</v>
      </c>
      <c r="C36" s="76"/>
      <c r="D36" s="76"/>
      <c r="E36" s="76"/>
      <c r="F36" s="45">
        <f>F24+F25+F26+F27+F32+F31+F33+F34+F35</f>
        <v>23150.38</v>
      </c>
      <c r="G36" s="7"/>
    </row>
    <row r="38" spans="1:6" ht="18" customHeight="1">
      <c r="A38" s="39" t="s">
        <v>102</v>
      </c>
      <c r="B38" s="39"/>
      <c r="C38" s="39"/>
      <c r="D38" s="39"/>
      <c r="E38" s="39"/>
      <c r="F38" s="1">
        <f>D7+D19-F36</f>
        <v>83661.31999999998</v>
      </c>
    </row>
    <row r="39" spans="1:6" ht="20.25" customHeight="1">
      <c r="A39" s="39" t="s">
        <v>103</v>
      </c>
      <c r="B39" s="39"/>
      <c r="C39" s="39"/>
      <c r="D39" s="39"/>
      <c r="E39" s="39"/>
      <c r="F39" s="1">
        <f>F19</f>
        <v>-6537.239999999999</v>
      </c>
    </row>
    <row r="40" spans="1:6" ht="18" customHeight="1">
      <c r="A40" s="38" t="s">
        <v>45</v>
      </c>
      <c r="B40" s="38"/>
      <c r="C40" s="38"/>
      <c r="D40" s="38"/>
      <c r="E40" s="38"/>
      <c r="F40" s="1">
        <f>F38+F39</f>
        <v>77124.07999999997</v>
      </c>
    </row>
    <row r="41" ht="11.25" customHeight="1"/>
    <row r="43" spans="1:6" ht="15.75">
      <c r="A43" s="22" t="s">
        <v>18</v>
      </c>
      <c r="B43" s="22" t="s">
        <v>9</v>
      </c>
      <c r="C43" s="77" t="s">
        <v>30</v>
      </c>
      <c r="D43" s="78"/>
      <c r="E43" s="79"/>
      <c r="F43" s="22" t="s">
        <v>31</v>
      </c>
    </row>
    <row r="44" spans="1:6" s="28" customFormat="1" ht="15.75">
      <c r="A44" s="27"/>
      <c r="B44" s="31"/>
      <c r="C44" s="80"/>
      <c r="D44" s="80"/>
      <c r="E44" s="80"/>
      <c r="F44" s="32"/>
    </row>
    <row r="45" spans="1:6" ht="15.75">
      <c r="A45" s="71"/>
      <c r="B45" s="72"/>
      <c r="C45" s="81"/>
      <c r="D45" s="82"/>
      <c r="E45" s="83"/>
      <c r="F45" s="73"/>
    </row>
    <row r="46" spans="1:6" ht="15.75">
      <c r="A46" s="2"/>
      <c r="B46" s="4"/>
      <c r="C46" s="84"/>
      <c r="D46" s="85"/>
      <c r="E46" s="86"/>
      <c r="F46" s="5"/>
    </row>
    <row r="47" spans="1:6" s="21" customFormat="1" ht="15.75">
      <c r="A47" s="74" t="s">
        <v>32</v>
      </c>
      <c r="B47" s="74"/>
      <c r="C47" s="74"/>
      <c r="D47" s="74"/>
      <c r="E47" s="74"/>
      <c r="F47" s="23">
        <f>SUM(F44:F46)</f>
        <v>0</v>
      </c>
    </row>
  </sheetData>
  <sheetProtection/>
  <mergeCells count="22"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47:E47"/>
    <mergeCell ref="B32:E32"/>
    <mergeCell ref="B36:E36"/>
    <mergeCell ref="C43:E43"/>
    <mergeCell ref="C44:E44"/>
    <mergeCell ref="C45:E45"/>
    <mergeCell ref="C46:E46"/>
    <mergeCell ref="B33:E33"/>
    <mergeCell ref="B34:E34"/>
    <mergeCell ref="B35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1">
      <selection activeCell="G15" sqref="G15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88" t="s">
        <v>91</v>
      </c>
      <c r="B1" s="88"/>
      <c r="C1" s="88"/>
      <c r="D1" s="88"/>
      <c r="E1" s="88"/>
      <c r="F1" s="88"/>
      <c r="G1" s="46"/>
    </row>
    <row r="2" spans="1:8" ht="15.75">
      <c r="A2" s="88" t="s">
        <v>47</v>
      </c>
      <c r="B2" s="88"/>
      <c r="C2" s="88"/>
      <c r="D2" s="88"/>
      <c r="E2" s="88"/>
      <c r="F2" s="88"/>
      <c r="G2" s="7"/>
      <c r="H2" s="8"/>
    </row>
    <row r="3" ht="11.25" customHeight="1"/>
    <row r="4" spans="1:6" ht="15.75" hidden="1" outlineLevel="1">
      <c r="A4" s="10" t="s">
        <v>48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244.5</v>
      </c>
      <c r="E5" s="10" t="s">
        <v>12</v>
      </c>
      <c r="F5" s="10"/>
    </row>
    <row r="6" ht="9" customHeight="1" collapsed="1"/>
    <row r="7" spans="1:6" ht="15.75">
      <c r="A7" s="7" t="s">
        <v>92</v>
      </c>
      <c r="C7" s="7"/>
      <c r="D7" s="11">
        <f>'2015'!F32</f>
        <v>46645.619999999995</v>
      </c>
      <c r="E7" s="7" t="s">
        <v>14</v>
      </c>
      <c r="F7" s="7"/>
    </row>
    <row r="8" spans="1:6" ht="15.75">
      <c r="A8" s="7" t="s">
        <v>93</v>
      </c>
      <c r="C8" s="10"/>
      <c r="D8" s="12">
        <f>C16</f>
        <v>-6000.920000000002</v>
      </c>
      <c r="E8" s="10" t="s">
        <v>16</v>
      </c>
      <c r="F8" s="10"/>
    </row>
    <row r="9" spans="2:6" ht="15.75">
      <c r="B9" s="10"/>
      <c r="C9" s="10"/>
      <c r="D9" s="10"/>
      <c r="E9" s="10"/>
      <c r="F9" s="13" t="s">
        <v>17</v>
      </c>
    </row>
    <row r="10" spans="1:6" s="9" customFormat="1" ht="28.5" customHeight="1">
      <c r="A10" s="2" t="s">
        <v>18</v>
      </c>
      <c r="B10" s="14" t="s">
        <v>19</v>
      </c>
      <c r="C10" s="15" t="s">
        <v>94</v>
      </c>
      <c r="D10" s="15" t="s">
        <v>0</v>
      </c>
      <c r="E10" s="15" t="s">
        <v>21</v>
      </c>
      <c r="F10" s="15" t="s">
        <v>95</v>
      </c>
    </row>
    <row r="11" spans="1:9" s="18" customFormat="1" ht="30" customHeight="1">
      <c r="A11" s="2">
        <v>1</v>
      </c>
      <c r="B11" s="16" t="s">
        <v>1</v>
      </c>
      <c r="C11" s="37">
        <v>-4782.940000000002</v>
      </c>
      <c r="D11" s="35">
        <v>30660.25</v>
      </c>
      <c r="E11" s="35">
        <v>27953.72</v>
      </c>
      <c r="F11" s="35">
        <f>C11-D11+E11</f>
        <v>-7489.470000000001</v>
      </c>
      <c r="G11" s="3" t="s">
        <v>36</v>
      </c>
      <c r="H11" s="3">
        <v>12.26</v>
      </c>
      <c r="I11" s="26">
        <f>H11*12*H20</f>
        <v>35970.840000000004</v>
      </c>
    </row>
    <row r="12" spans="1:9" s="18" customFormat="1" ht="15.75">
      <c r="A12" s="2">
        <v>2</v>
      </c>
      <c r="B12" s="16" t="s">
        <v>2</v>
      </c>
      <c r="C12" s="37">
        <v>-476</v>
      </c>
      <c r="D12" s="35">
        <v>3051.36</v>
      </c>
      <c r="E12" s="35">
        <v>2782.01</v>
      </c>
      <c r="F12" s="35">
        <f>C12-D12+E12</f>
        <v>-745.3499999999999</v>
      </c>
      <c r="G12" s="10" t="s">
        <v>37</v>
      </c>
      <c r="H12" s="3">
        <v>3.2</v>
      </c>
      <c r="I12" s="25">
        <f>H12*12*H20</f>
        <v>9388.800000000001</v>
      </c>
    </row>
    <row r="13" spans="1:9" s="18" customFormat="1" ht="29.25" customHeight="1">
      <c r="A13" s="2">
        <v>3</v>
      </c>
      <c r="B13" s="16" t="s">
        <v>38</v>
      </c>
      <c r="C13" s="37">
        <v>-233.41000000000008</v>
      </c>
      <c r="D13" s="35">
        <v>1496.28</v>
      </c>
      <c r="E13" s="35">
        <v>1364.2</v>
      </c>
      <c r="F13" s="35">
        <f>C13-D13+E13</f>
        <v>-365.49</v>
      </c>
      <c r="G13" s="10" t="s">
        <v>106</v>
      </c>
      <c r="H13" s="3">
        <v>0.9</v>
      </c>
      <c r="I13" s="25">
        <f>H13*12*H20</f>
        <v>2640.6000000000004</v>
      </c>
    </row>
    <row r="14" spans="1:9" s="18" customFormat="1" ht="30" customHeight="1">
      <c r="A14" s="2">
        <v>4</v>
      </c>
      <c r="B14" s="16" t="s">
        <v>39</v>
      </c>
      <c r="C14" s="37">
        <v>-119.00999999999988</v>
      </c>
      <c r="D14" s="35">
        <v>762.84</v>
      </c>
      <c r="E14" s="35">
        <v>695.49</v>
      </c>
      <c r="F14" s="35">
        <f>C14-D14+E14</f>
        <v>-186.3599999999999</v>
      </c>
      <c r="G14" s="3"/>
      <c r="H14" s="3"/>
      <c r="I14" s="26"/>
    </row>
    <row r="15" spans="1:8" s="18" customFormat="1" ht="30" customHeight="1">
      <c r="A15" s="2">
        <v>5</v>
      </c>
      <c r="B15" s="16" t="s">
        <v>40</v>
      </c>
      <c r="C15" s="37">
        <v>-389.5599999999995</v>
      </c>
      <c r="D15" s="35">
        <v>2637.44</v>
      </c>
      <c r="E15" s="35">
        <v>2403.58</v>
      </c>
      <c r="F15" s="35">
        <f>C15-D15+E15</f>
        <v>-623.4199999999996</v>
      </c>
      <c r="G15" s="17"/>
      <c r="H15" s="17"/>
    </row>
    <row r="16" spans="1:6" ht="19.5" customHeight="1">
      <c r="A16" s="2"/>
      <c r="B16" s="16" t="s">
        <v>3</v>
      </c>
      <c r="C16" s="36">
        <f>SUM(C11:C15)</f>
        <v>-6000.920000000002</v>
      </c>
      <c r="D16" s="36">
        <f>SUM(D11:D15)</f>
        <v>38608.17</v>
      </c>
      <c r="E16" s="36">
        <f>SUM(E11:E15)</f>
        <v>35199.00000000001</v>
      </c>
      <c r="F16" s="36">
        <f>SUM(F11:F15)</f>
        <v>-9410.090000000002</v>
      </c>
    </row>
    <row r="17" ht="11.25" customHeight="1"/>
    <row r="18" spans="1:6" ht="15.75">
      <c r="A18" s="88" t="s">
        <v>22</v>
      </c>
      <c r="B18" s="88"/>
      <c r="C18" s="88"/>
      <c r="D18" s="88"/>
      <c r="E18" s="88"/>
      <c r="F18" s="88"/>
    </row>
    <row r="19" spans="1:8" ht="15.75">
      <c r="A19" s="46"/>
      <c r="B19" s="46"/>
      <c r="C19" s="46"/>
      <c r="D19" s="46"/>
      <c r="E19" s="46"/>
      <c r="F19" s="46"/>
      <c r="H19" s="3" t="s">
        <v>23</v>
      </c>
    </row>
    <row r="20" spans="1:8" ht="33" customHeight="1">
      <c r="A20" s="15" t="s">
        <v>35</v>
      </c>
      <c r="B20" s="89" t="s">
        <v>4</v>
      </c>
      <c r="C20" s="89"/>
      <c r="D20" s="89"/>
      <c r="E20" s="89"/>
      <c r="F20" s="19" t="s">
        <v>10</v>
      </c>
      <c r="G20" s="20"/>
      <c r="H20" s="3">
        <f>D5</f>
        <v>244.5</v>
      </c>
    </row>
    <row r="21" spans="1:10" ht="18" customHeight="1">
      <c r="A21" s="40">
        <v>1</v>
      </c>
      <c r="B21" s="90" t="s">
        <v>5</v>
      </c>
      <c r="C21" s="90"/>
      <c r="D21" s="90"/>
      <c r="E21" s="90"/>
      <c r="F21" s="41">
        <f>I12</f>
        <v>9388.800000000001</v>
      </c>
      <c r="G21" s="10"/>
      <c r="H21" s="3" t="s">
        <v>24</v>
      </c>
      <c r="I21" s="3" t="s">
        <v>25</v>
      </c>
      <c r="J21" s="3" t="s">
        <v>26</v>
      </c>
    </row>
    <row r="22" spans="1:10" ht="18" customHeight="1">
      <c r="A22" s="42">
        <v>2</v>
      </c>
      <c r="B22" s="87" t="s">
        <v>39</v>
      </c>
      <c r="C22" s="87"/>
      <c r="D22" s="87"/>
      <c r="E22" s="87"/>
      <c r="F22" s="43">
        <f>D14</f>
        <v>762.84</v>
      </c>
      <c r="G22" s="10"/>
      <c r="H22" s="14"/>
      <c r="I22" s="14"/>
      <c r="J22" s="14"/>
    </row>
    <row r="23" spans="1:7" ht="37.5" customHeight="1">
      <c r="A23" s="42">
        <v>3</v>
      </c>
      <c r="B23" s="87" t="s">
        <v>90</v>
      </c>
      <c r="C23" s="87"/>
      <c r="D23" s="87"/>
      <c r="E23" s="87"/>
      <c r="F23" s="43">
        <f>I13</f>
        <v>2640.6000000000004</v>
      </c>
      <c r="G23" s="10"/>
    </row>
    <row r="24" spans="1:7" ht="18" customHeight="1">
      <c r="A24" s="42">
        <v>4</v>
      </c>
      <c r="B24" s="87" t="s">
        <v>6</v>
      </c>
      <c r="C24" s="87"/>
      <c r="D24" s="87"/>
      <c r="E24" s="87"/>
      <c r="F24" s="43">
        <f>F25+F26+F27</f>
        <v>246</v>
      </c>
      <c r="G24" s="10"/>
    </row>
    <row r="25" spans="1:7" ht="16.5" customHeight="1">
      <c r="A25" s="42" t="s">
        <v>7</v>
      </c>
      <c r="B25" s="87" t="s">
        <v>27</v>
      </c>
      <c r="C25" s="87"/>
      <c r="D25" s="87"/>
      <c r="E25" s="87"/>
      <c r="F25" s="43">
        <f>F39</f>
        <v>0</v>
      </c>
      <c r="G25" s="10"/>
    </row>
    <row r="26" spans="1:7" ht="16.5" customHeight="1">
      <c r="A26" s="42" t="s">
        <v>7</v>
      </c>
      <c r="B26" s="87" t="s">
        <v>28</v>
      </c>
      <c r="C26" s="87"/>
      <c r="D26" s="87"/>
      <c r="E26" s="87"/>
      <c r="F26" s="43">
        <f>F38</f>
        <v>246</v>
      </c>
      <c r="G26" s="10"/>
    </row>
    <row r="27" spans="1:7" ht="16.5" customHeight="1">
      <c r="A27" s="42" t="s">
        <v>7</v>
      </c>
      <c r="B27" s="87" t="s">
        <v>29</v>
      </c>
      <c r="C27" s="87"/>
      <c r="D27" s="87"/>
      <c r="E27" s="87"/>
      <c r="F27" s="43">
        <v>0</v>
      </c>
      <c r="G27" s="10"/>
    </row>
    <row r="28" spans="1:7" ht="17.25" customHeight="1">
      <c r="A28" s="42">
        <v>5</v>
      </c>
      <c r="B28" s="75" t="s">
        <v>42</v>
      </c>
      <c r="C28" s="75"/>
      <c r="D28" s="75"/>
      <c r="E28" s="75"/>
      <c r="F28" s="43">
        <f>D12+D13</f>
        <v>4547.64</v>
      </c>
      <c r="G28" s="10"/>
    </row>
    <row r="29" spans="1:7" ht="17.25" customHeight="1">
      <c r="A29" s="42">
        <v>6</v>
      </c>
      <c r="B29" s="75" t="s">
        <v>40</v>
      </c>
      <c r="C29" s="75"/>
      <c r="D29" s="75"/>
      <c r="E29" s="75"/>
      <c r="F29" s="43">
        <f>D15</f>
        <v>2637.44</v>
      </c>
      <c r="G29" s="10"/>
    </row>
    <row r="30" spans="1:7" s="21" customFormat="1" ht="21" customHeight="1">
      <c r="A30" s="44"/>
      <c r="B30" s="76" t="s">
        <v>8</v>
      </c>
      <c r="C30" s="76"/>
      <c r="D30" s="76"/>
      <c r="E30" s="76"/>
      <c r="F30" s="45">
        <f>F21+F22+F23+F24+F29+F28</f>
        <v>20223.320000000003</v>
      </c>
      <c r="G30" s="7"/>
    </row>
    <row r="32" spans="1:6" ht="18" customHeight="1">
      <c r="A32" s="39" t="s">
        <v>104</v>
      </c>
      <c r="B32" s="39"/>
      <c r="C32" s="39"/>
      <c r="D32" s="39"/>
      <c r="E32" s="39"/>
      <c r="F32" s="1">
        <f>D7+D16-F30</f>
        <v>65030.46999999999</v>
      </c>
    </row>
    <row r="33" spans="1:6" ht="20.25" customHeight="1">
      <c r="A33" s="39" t="s">
        <v>105</v>
      </c>
      <c r="B33" s="39"/>
      <c r="C33" s="39"/>
      <c r="D33" s="39"/>
      <c r="E33" s="39"/>
      <c r="F33" s="1">
        <f>F16</f>
        <v>-9410.090000000002</v>
      </c>
    </row>
    <row r="34" spans="1:6" ht="18" customHeight="1">
      <c r="A34" s="38" t="s">
        <v>45</v>
      </c>
      <c r="B34" s="38"/>
      <c r="C34" s="38"/>
      <c r="D34" s="38"/>
      <c r="E34" s="38"/>
      <c r="F34" s="1">
        <f>F32+F33</f>
        <v>55620.37999999998</v>
      </c>
    </row>
    <row r="35" ht="11.25" customHeight="1"/>
    <row r="37" spans="1:6" ht="15.75">
      <c r="A37" s="22" t="s">
        <v>18</v>
      </c>
      <c r="B37" s="22" t="s">
        <v>9</v>
      </c>
      <c r="C37" s="77" t="s">
        <v>30</v>
      </c>
      <c r="D37" s="78"/>
      <c r="E37" s="79"/>
      <c r="F37" s="22" t="s">
        <v>31</v>
      </c>
    </row>
    <row r="38" spans="1:6" s="28" customFormat="1" ht="15.75">
      <c r="A38" s="27"/>
      <c r="B38" s="31">
        <v>42464</v>
      </c>
      <c r="C38" s="80" t="s">
        <v>96</v>
      </c>
      <c r="D38" s="80"/>
      <c r="E38" s="80"/>
      <c r="F38" s="32">
        <v>246</v>
      </c>
    </row>
    <row r="39" spans="1:6" ht="15.75">
      <c r="A39" s="71"/>
      <c r="B39" s="72"/>
      <c r="C39" s="81"/>
      <c r="D39" s="82"/>
      <c r="E39" s="83"/>
      <c r="F39" s="73"/>
    </row>
    <row r="40" spans="1:6" ht="15.75">
      <c r="A40" s="2"/>
      <c r="B40" s="4"/>
      <c r="C40" s="84"/>
      <c r="D40" s="85"/>
      <c r="E40" s="86"/>
      <c r="F40" s="5"/>
    </row>
    <row r="41" spans="1:6" s="21" customFormat="1" ht="15.75">
      <c r="A41" s="74" t="s">
        <v>32</v>
      </c>
      <c r="B41" s="74"/>
      <c r="C41" s="74"/>
      <c r="D41" s="74"/>
      <c r="E41" s="74"/>
      <c r="F41" s="23">
        <f>SUM(F38:F40)</f>
        <v>246</v>
      </c>
    </row>
  </sheetData>
  <sheetProtection/>
  <mergeCells count="19">
    <mergeCell ref="A41:E41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88" t="s">
        <v>33</v>
      </c>
      <c r="B1" s="88"/>
      <c r="C1" s="88"/>
      <c r="D1" s="88"/>
      <c r="E1" s="88"/>
      <c r="F1" s="88"/>
      <c r="G1" s="6"/>
    </row>
    <row r="2" spans="1:8" ht="15.75">
      <c r="A2" s="88" t="s">
        <v>47</v>
      </c>
      <c r="B2" s="88"/>
      <c r="C2" s="88"/>
      <c r="D2" s="88"/>
      <c r="E2" s="88"/>
      <c r="F2" s="88"/>
      <c r="G2" s="7"/>
      <c r="H2" s="8"/>
    </row>
    <row r="3" ht="11.25" customHeight="1"/>
    <row r="4" spans="1:6" ht="15.75" hidden="1" outlineLevel="1">
      <c r="A4" s="10" t="s">
        <v>48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244.5</v>
      </c>
      <c r="E5" s="10" t="s">
        <v>12</v>
      </c>
      <c r="F5" s="10"/>
    </row>
    <row r="6" ht="9" customHeight="1" collapsed="1"/>
    <row r="7" spans="1:6" ht="15.75">
      <c r="A7" s="7" t="s">
        <v>13</v>
      </c>
      <c r="C7" s="7"/>
      <c r="D7" s="11">
        <f>'2014'!B31</f>
        <v>27355.27</v>
      </c>
      <c r="E7" s="7" t="s">
        <v>14</v>
      </c>
      <c r="F7" s="7"/>
    </row>
    <row r="8" spans="1:6" ht="15.75">
      <c r="A8" s="7" t="s">
        <v>15</v>
      </c>
      <c r="C8" s="10"/>
      <c r="D8" s="12">
        <f>C16</f>
        <v>-4819.620000000001</v>
      </c>
      <c r="E8" s="10" t="s">
        <v>16</v>
      </c>
      <c r="F8" s="10"/>
    </row>
    <row r="9" spans="2:6" ht="15.75">
      <c r="B9" s="10"/>
      <c r="C9" s="10"/>
      <c r="D9" s="10"/>
      <c r="E9" s="10"/>
      <c r="F9" s="13" t="s">
        <v>17</v>
      </c>
    </row>
    <row r="10" spans="1:6" s="9" customFormat="1" ht="28.5" customHeight="1">
      <c r="A10" s="2" t="s">
        <v>18</v>
      </c>
      <c r="B10" s="14" t="s">
        <v>19</v>
      </c>
      <c r="C10" s="15" t="s">
        <v>20</v>
      </c>
      <c r="D10" s="15" t="s">
        <v>0</v>
      </c>
      <c r="E10" s="15" t="s">
        <v>21</v>
      </c>
      <c r="F10" s="15" t="s">
        <v>34</v>
      </c>
    </row>
    <row r="11" spans="1:9" s="18" customFormat="1" ht="30" customHeight="1">
      <c r="A11" s="2">
        <v>1</v>
      </c>
      <c r="B11" s="16" t="s">
        <v>1</v>
      </c>
      <c r="C11" s="37">
        <v>-3811.11</v>
      </c>
      <c r="D11" s="35">
        <f>30355.11+964.64</f>
        <v>31319.75</v>
      </c>
      <c r="E11" s="35">
        <v>30347.92</v>
      </c>
      <c r="F11" s="35">
        <f>C11-D11+E11</f>
        <v>-4782.940000000002</v>
      </c>
      <c r="G11" s="3" t="s">
        <v>36</v>
      </c>
      <c r="H11" s="3">
        <v>12.26</v>
      </c>
      <c r="I11" s="26">
        <f>H11*12*H20</f>
        <v>35970.840000000004</v>
      </c>
    </row>
    <row r="12" spans="1:9" s="18" customFormat="1" ht="15.75">
      <c r="A12" s="2">
        <v>2</v>
      </c>
      <c r="B12" s="16" t="s">
        <v>2</v>
      </c>
      <c r="C12" s="37">
        <v>-379.3</v>
      </c>
      <c r="D12" s="35">
        <f>3021+95.97</f>
        <v>3116.97</v>
      </c>
      <c r="E12" s="35">
        <v>3020.27</v>
      </c>
      <c r="F12" s="35">
        <f>C12-D12+E12</f>
        <v>-476</v>
      </c>
      <c r="G12" s="10" t="s">
        <v>37</v>
      </c>
      <c r="H12" s="3">
        <v>3.2</v>
      </c>
      <c r="I12" s="25">
        <f>H12*12*H20</f>
        <v>9388.800000000001</v>
      </c>
    </row>
    <row r="13" spans="1:9" s="18" customFormat="1" ht="29.25" customHeight="1">
      <c r="A13" s="2">
        <v>3</v>
      </c>
      <c r="B13" s="16" t="s">
        <v>38</v>
      </c>
      <c r="C13" s="37">
        <v>-212.93</v>
      </c>
      <c r="D13" s="35">
        <f>1481.38+47.11</f>
        <v>1528.49</v>
      </c>
      <c r="E13" s="35">
        <v>1508.01</v>
      </c>
      <c r="F13" s="35">
        <f>C13-D13+E13</f>
        <v>-233.41000000000008</v>
      </c>
      <c r="G13" s="10" t="s">
        <v>106</v>
      </c>
      <c r="H13" s="3">
        <v>0.9</v>
      </c>
      <c r="I13" s="25">
        <f>H13*12*H20</f>
        <v>2640.6000000000004</v>
      </c>
    </row>
    <row r="14" spans="1:9" s="18" customFormat="1" ht="30" customHeight="1">
      <c r="A14" s="2">
        <v>4</v>
      </c>
      <c r="B14" s="16" t="s">
        <v>39</v>
      </c>
      <c r="C14" s="37">
        <v>-94.81</v>
      </c>
      <c r="D14" s="35">
        <f>755.24+24.03</f>
        <v>779.27</v>
      </c>
      <c r="E14" s="35">
        <v>755.07</v>
      </c>
      <c r="F14" s="35">
        <f>C14-D14+E14</f>
        <v>-119.00999999999988</v>
      </c>
      <c r="G14" s="3"/>
      <c r="H14" s="3"/>
      <c r="I14" s="26"/>
    </row>
    <row r="15" spans="1:8" s="18" customFormat="1" ht="30" customHeight="1">
      <c r="A15" s="2">
        <v>5</v>
      </c>
      <c r="B15" s="16" t="s">
        <v>40</v>
      </c>
      <c r="C15" s="37">
        <v>-321.47</v>
      </c>
      <c r="D15" s="35">
        <f>2210.97+38.04</f>
        <v>2249.0099999999998</v>
      </c>
      <c r="E15" s="35">
        <f>2142.81+38.11</f>
        <v>2180.92</v>
      </c>
      <c r="F15" s="35">
        <f>C15-D15+E15</f>
        <v>-389.5599999999995</v>
      </c>
      <c r="G15" s="17"/>
      <c r="H15" s="17"/>
    </row>
    <row r="16" spans="1:6" ht="19.5" customHeight="1">
      <c r="A16" s="2"/>
      <c r="B16" s="16" t="s">
        <v>3</v>
      </c>
      <c r="C16" s="36">
        <f>SUM(C11:C15)</f>
        <v>-4819.620000000001</v>
      </c>
      <c r="D16" s="36">
        <f>SUM(D11:D15)</f>
        <v>38993.49</v>
      </c>
      <c r="E16" s="36">
        <f>SUM(E11:E15)</f>
        <v>37812.189999999995</v>
      </c>
      <c r="F16" s="36">
        <f>SUM(F11:F15)</f>
        <v>-6000.920000000002</v>
      </c>
    </row>
    <row r="17" ht="11.25" customHeight="1"/>
    <row r="18" spans="1:6" ht="15.75">
      <c r="A18" s="88" t="s">
        <v>22</v>
      </c>
      <c r="B18" s="88"/>
      <c r="C18" s="88"/>
      <c r="D18" s="88"/>
      <c r="E18" s="88"/>
      <c r="F18" s="88"/>
    </row>
    <row r="19" spans="1:8" ht="15.75">
      <c r="A19" s="24"/>
      <c r="B19" s="6"/>
      <c r="C19" s="6"/>
      <c r="D19" s="6"/>
      <c r="E19" s="6"/>
      <c r="F19" s="6"/>
      <c r="H19" s="3" t="s">
        <v>23</v>
      </c>
    </row>
    <row r="20" spans="1:8" ht="33" customHeight="1">
      <c r="A20" s="15" t="s">
        <v>35</v>
      </c>
      <c r="B20" s="89" t="s">
        <v>4</v>
      </c>
      <c r="C20" s="89"/>
      <c r="D20" s="89"/>
      <c r="E20" s="89"/>
      <c r="F20" s="19" t="s">
        <v>10</v>
      </c>
      <c r="G20" s="20"/>
      <c r="H20" s="3">
        <f>D5</f>
        <v>244.5</v>
      </c>
    </row>
    <row r="21" spans="1:10" ht="18" customHeight="1">
      <c r="A21" s="40">
        <v>1</v>
      </c>
      <c r="B21" s="90" t="s">
        <v>5</v>
      </c>
      <c r="C21" s="90"/>
      <c r="D21" s="90"/>
      <c r="E21" s="90"/>
      <c r="F21" s="41">
        <f>I12</f>
        <v>9388.800000000001</v>
      </c>
      <c r="G21" s="10"/>
      <c r="H21" s="3" t="s">
        <v>24</v>
      </c>
      <c r="I21" s="3" t="s">
        <v>25</v>
      </c>
      <c r="J21" s="3" t="s">
        <v>26</v>
      </c>
    </row>
    <row r="22" spans="1:10" ht="18" customHeight="1">
      <c r="A22" s="42">
        <v>2</v>
      </c>
      <c r="B22" s="87" t="s">
        <v>39</v>
      </c>
      <c r="C22" s="87"/>
      <c r="D22" s="87"/>
      <c r="E22" s="87"/>
      <c r="F22" s="43">
        <f>D14</f>
        <v>779.27</v>
      </c>
      <c r="G22" s="10"/>
      <c r="H22" s="14"/>
      <c r="I22" s="14"/>
      <c r="J22" s="14"/>
    </row>
    <row r="23" spans="1:7" ht="37.5" customHeight="1">
      <c r="A23" s="42">
        <v>3</v>
      </c>
      <c r="B23" s="87" t="s">
        <v>90</v>
      </c>
      <c r="C23" s="87"/>
      <c r="D23" s="87"/>
      <c r="E23" s="87"/>
      <c r="F23" s="43">
        <f>I13</f>
        <v>2640.6000000000004</v>
      </c>
      <c r="G23" s="10"/>
    </row>
    <row r="24" spans="1:7" ht="18" customHeight="1">
      <c r="A24" s="42">
        <v>4</v>
      </c>
      <c r="B24" s="87" t="s">
        <v>6</v>
      </c>
      <c r="C24" s="87"/>
      <c r="D24" s="87"/>
      <c r="E24" s="87"/>
      <c r="F24" s="43">
        <f>F25+F26+F27</f>
        <v>0</v>
      </c>
      <c r="G24" s="10"/>
    </row>
    <row r="25" spans="1:7" ht="16.5" customHeight="1">
      <c r="A25" s="42" t="s">
        <v>7</v>
      </c>
      <c r="B25" s="87" t="s">
        <v>27</v>
      </c>
      <c r="C25" s="87"/>
      <c r="D25" s="87"/>
      <c r="E25" s="87"/>
      <c r="F25" s="43">
        <f>F39</f>
        <v>0</v>
      </c>
      <c r="G25" s="10"/>
    </row>
    <row r="26" spans="1:7" ht="16.5" customHeight="1">
      <c r="A26" s="42" t="s">
        <v>7</v>
      </c>
      <c r="B26" s="87" t="s">
        <v>28</v>
      </c>
      <c r="C26" s="87"/>
      <c r="D26" s="87"/>
      <c r="E26" s="87"/>
      <c r="F26" s="43">
        <f>F38</f>
        <v>0</v>
      </c>
      <c r="G26" s="10"/>
    </row>
    <row r="27" spans="1:7" ht="16.5" customHeight="1">
      <c r="A27" s="42" t="s">
        <v>7</v>
      </c>
      <c r="B27" s="87" t="s">
        <v>29</v>
      </c>
      <c r="C27" s="87"/>
      <c r="D27" s="87"/>
      <c r="E27" s="87"/>
      <c r="F27" s="43">
        <v>0</v>
      </c>
      <c r="G27" s="10"/>
    </row>
    <row r="28" spans="1:7" ht="17.25" customHeight="1">
      <c r="A28" s="42">
        <v>5</v>
      </c>
      <c r="B28" s="75" t="s">
        <v>42</v>
      </c>
      <c r="C28" s="75"/>
      <c r="D28" s="75"/>
      <c r="E28" s="75"/>
      <c r="F28" s="43">
        <f>D12+D13</f>
        <v>4645.46</v>
      </c>
      <c r="G28" s="10"/>
    </row>
    <row r="29" spans="1:7" ht="17.25" customHeight="1">
      <c r="A29" s="42">
        <v>6</v>
      </c>
      <c r="B29" s="75" t="s">
        <v>40</v>
      </c>
      <c r="C29" s="75"/>
      <c r="D29" s="75"/>
      <c r="E29" s="75"/>
      <c r="F29" s="43">
        <f>D15</f>
        <v>2249.0099999999998</v>
      </c>
      <c r="G29" s="10"/>
    </row>
    <row r="30" spans="1:7" s="21" customFormat="1" ht="21" customHeight="1">
      <c r="A30" s="44"/>
      <c r="B30" s="76" t="s">
        <v>8</v>
      </c>
      <c r="C30" s="76"/>
      <c r="D30" s="76"/>
      <c r="E30" s="76"/>
      <c r="F30" s="45">
        <f>F21+F22+F23+F24+F29+F28</f>
        <v>19703.140000000003</v>
      </c>
      <c r="G30" s="7"/>
    </row>
    <row r="32" spans="1:6" ht="18" customHeight="1">
      <c r="A32" s="39" t="s">
        <v>46</v>
      </c>
      <c r="B32" s="39"/>
      <c r="C32" s="39"/>
      <c r="D32" s="39"/>
      <c r="E32" s="39"/>
      <c r="F32" s="1">
        <f>D7+D16-F30</f>
        <v>46645.619999999995</v>
      </c>
    </row>
    <row r="33" spans="1:6" ht="20.25" customHeight="1">
      <c r="A33" s="39" t="s">
        <v>44</v>
      </c>
      <c r="B33" s="39"/>
      <c r="C33" s="39"/>
      <c r="D33" s="39"/>
      <c r="E33" s="39"/>
      <c r="F33" s="1">
        <f>F16</f>
        <v>-6000.920000000002</v>
      </c>
    </row>
    <row r="34" spans="1:6" ht="18" customHeight="1">
      <c r="A34" s="38" t="s">
        <v>45</v>
      </c>
      <c r="B34" s="38"/>
      <c r="C34" s="38"/>
      <c r="D34" s="38"/>
      <c r="E34" s="38"/>
      <c r="F34" s="1">
        <f>F32+F33</f>
        <v>40644.7</v>
      </c>
    </row>
    <row r="35" ht="11.25" customHeight="1"/>
    <row r="37" spans="1:6" ht="15.75">
      <c r="A37" s="22" t="s">
        <v>18</v>
      </c>
      <c r="B37" s="22" t="s">
        <v>9</v>
      </c>
      <c r="C37" s="77" t="s">
        <v>30</v>
      </c>
      <c r="D37" s="78"/>
      <c r="E37" s="79"/>
      <c r="F37" s="22" t="s">
        <v>31</v>
      </c>
    </row>
    <row r="38" spans="1:6" s="28" customFormat="1" ht="15.75">
      <c r="A38" s="27"/>
      <c r="B38" s="31"/>
      <c r="C38" s="94"/>
      <c r="D38" s="95"/>
      <c r="E38" s="96"/>
      <c r="F38" s="32"/>
    </row>
    <row r="39" spans="1:6" s="30" customFormat="1" ht="15.75">
      <c r="A39" s="29"/>
      <c r="B39" s="33"/>
      <c r="C39" s="91"/>
      <c r="D39" s="92"/>
      <c r="E39" s="93"/>
      <c r="F39" s="34"/>
    </row>
    <row r="40" spans="1:6" ht="15.75">
      <c r="A40" s="2"/>
      <c r="B40" s="4"/>
      <c r="C40" s="84"/>
      <c r="D40" s="85"/>
      <c r="E40" s="86"/>
      <c r="F40" s="5"/>
    </row>
    <row r="41" spans="1:6" s="21" customFormat="1" ht="15.75">
      <c r="A41" s="74" t="s">
        <v>32</v>
      </c>
      <c r="B41" s="74"/>
      <c r="C41" s="74"/>
      <c r="D41" s="74"/>
      <c r="E41" s="74"/>
      <c r="F41" s="23">
        <f>SUM(F38:F40)</f>
        <v>0</v>
      </c>
    </row>
  </sheetData>
  <sheetProtection selectLockedCells="1" selectUnlockedCells="1"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A41:E41"/>
    <mergeCell ref="B28:E28"/>
    <mergeCell ref="C39:E39"/>
    <mergeCell ref="C37:E37"/>
    <mergeCell ref="C38:E38"/>
    <mergeCell ref="B30:E30"/>
    <mergeCell ref="C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7" t="s">
        <v>49</v>
      </c>
      <c r="B1" s="97"/>
      <c r="C1" s="97"/>
      <c r="D1" s="97"/>
      <c r="E1" s="97"/>
    </row>
    <row r="2" spans="1:5" ht="18.75">
      <c r="A2" s="97" t="s">
        <v>47</v>
      </c>
      <c r="B2" s="97"/>
      <c r="C2" s="97"/>
      <c r="D2" s="97"/>
      <c r="E2" s="97"/>
    </row>
    <row r="3" ht="18.75">
      <c r="A3" s="47"/>
    </row>
    <row r="4" ht="18.75">
      <c r="A4" s="48" t="s">
        <v>50</v>
      </c>
    </row>
    <row r="5" ht="18.75">
      <c r="A5" s="48" t="s">
        <v>51</v>
      </c>
    </row>
    <row r="6" ht="18.75">
      <c r="A6" s="48"/>
    </row>
    <row r="7" ht="16.5" thickBot="1">
      <c r="A7" s="49" t="s">
        <v>52</v>
      </c>
    </row>
    <row r="8" spans="1:5" ht="50.25" customHeight="1" thickBot="1">
      <c r="A8" s="50"/>
      <c r="B8" s="51" t="s">
        <v>53</v>
      </c>
      <c r="C8" s="51" t="s">
        <v>0</v>
      </c>
      <c r="D8" s="51" t="s">
        <v>54</v>
      </c>
      <c r="E8" s="51" t="s">
        <v>15</v>
      </c>
    </row>
    <row r="9" spans="1:5" ht="19.5" thickBot="1">
      <c r="A9" s="52" t="s">
        <v>1</v>
      </c>
      <c r="B9" s="53">
        <v>3995.02</v>
      </c>
      <c r="C9" s="53">
        <v>28829.41</v>
      </c>
      <c r="D9" s="53">
        <v>29013.32</v>
      </c>
      <c r="E9" s="53">
        <v>3811.11</v>
      </c>
    </row>
    <row r="10" spans="1:5" ht="19.5" thickBot="1">
      <c r="A10" s="52" t="s">
        <v>2</v>
      </c>
      <c r="B10" s="53">
        <v>397.59</v>
      </c>
      <c r="C10" s="53">
        <v>2869.2</v>
      </c>
      <c r="D10" s="53">
        <v>2887.49</v>
      </c>
      <c r="E10" s="53">
        <v>379.3</v>
      </c>
    </row>
    <row r="11" spans="1:5" ht="38.25" thickBot="1">
      <c r="A11" s="52" t="s">
        <v>38</v>
      </c>
      <c r="B11" s="53">
        <v>274.72</v>
      </c>
      <c r="C11" s="53">
        <v>1406.88</v>
      </c>
      <c r="D11" s="53">
        <v>1468.67</v>
      </c>
      <c r="E11" s="53">
        <v>212.93</v>
      </c>
    </row>
    <row r="12" spans="1:5" ht="19.5" customHeight="1" thickBot="1">
      <c r="A12" s="52" t="s">
        <v>39</v>
      </c>
      <c r="B12" s="53">
        <v>99.4</v>
      </c>
      <c r="C12" s="53">
        <v>717.24</v>
      </c>
      <c r="D12" s="53">
        <v>721.83</v>
      </c>
      <c r="E12" s="53">
        <v>94.81</v>
      </c>
    </row>
    <row r="13" spans="1:5" ht="38.25" thickBot="1">
      <c r="A13" s="52" t="s">
        <v>40</v>
      </c>
      <c r="B13" s="53">
        <v>69.52</v>
      </c>
      <c r="C13" s="53">
        <v>2104.27</v>
      </c>
      <c r="D13" s="53">
        <v>1852.32</v>
      </c>
      <c r="E13" s="53">
        <v>321.47</v>
      </c>
    </row>
    <row r="14" spans="1:5" ht="19.5" thickBot="1">
      <c r="A14" s="52" t="s">
        <v>3</v>
      </c>
      <c r="B14" s="54">
        <v>4836.25</v>
      </c>
      <c r="C14" s="54">
        <v>35927</v>
      </c>
      <c r="D14" s="54">
        <v>35943.63</v>
      </c>
      <c r="E14" s="54">
        <v>4819.62</v>
      </c>
    </row>
    <row r="15" ht="18.75">
      <c r="A15" s="55"/>
    </row>
    <row r="16" ht="19.5" thickBot="1">
      <c r="A16" s="55" t="s">
        <v>55</v>
      </c>
    </row>
    <row r="17" spans="1:3" ht="38.25" thickBot="1">
      <c r="A17" s="56" t="s">
        <v>56</v>
      </c>
      <c r="B17" s="51" t="s">
        <v>4</v>
      </c>
      <c r="C17" s="51" t="s">
        <v>10</v>
      </c>
    </row>
    <row r="18" spans="1:3" ht="19.5" thickBot="1">
      <c r="A18" s="57" t="s">
        <v>57</v>
      </c>
      <c r="B18" s="58" t="s">
        <v>2</v>
      </c>
      <c r="C18" s="53">
        <v>4276.08</v>
      </c>
    </row>
    <row r="19" spans="1:3" ht="19.5" thickBot="1">
      <c r="A19" s="57" t="s">
        <v>58</v>
      </c>
      <c r="B19" s="58" t="s">
        <v>39</v>
      </c>
      <c r="C19" s="53">
        <v>717.24</v>
      </c>
    </row>
    <row r="20" spans="1:3" ht="38.25" thickBot="1">
      <c r="A20" s="57" t="s">
        <v>59</v>
      </c>
      <c r="B20" s="58" t="s">
        <v>40</v>
      </c>
      <c r="C20" s="53">
        <v>2104.27</v>
      </c>
    </row>
    <row r="21" spans="1:3" ht="19.5" thickBot="1">
      <c r="A21" s="57" t="s">
        <v>60</v>
      </c>
      <c r="B21" s="58" t="s">
        <v>41</v>
      </c>
      <c r="C21" s="53">
        <v>2482.92</v>
      </c>
    </row>
    <row r="22" spans="1:3" ht="19.5" thickBot="1">
      <c r="A22" s="57" t="s">
        <v>61</v>
      </c>
      <c r="B22" s="58" t="s">
        <v>5</v>
      </c>
      <c r="C22" s="53">
        <v>8828.16</v>
      </c>
    </row>
    <row r="23" spans="1:3" ht="38.25" thickBot="1">
      <c r="A23" s="57" t="s">
        <v>62</v>
      </c>
      <c r="B23" s="58" t="s">
        <v>6</v>
      </c>
      <c r="C23" s="53">
        <v>10746</v>
      </c>
    </row>
    <row r="24" spans="1:3" ht="19.5" thickBot="1">
      <c r="A24" s="57" t="s">
        <v>7</v>
      </c>
      <c r="B24" s="59" t="s">
        <v>63</v>
      </c>
      <c r="C24" s="53">
        <v>2148</v>
      </c>
    </row>
    <row r="25" spans="1:3" ht="38.25" thickBot="1">
      <c r="A25" s="57" t="s">
        <v>7</v>
      </c>
      <c r="B25" s="59" t="s">
        <v>64</v>
      </c>
      <c r="C25" s="53">
        <v>984</v>
      </c>
    </row>
    <row r="26" spans="1:3" ht="19.5" thickBot="1">
      <c r="A26" s="57" t="s">
        <v>7</v>
      </c>
      <c r="B26" s="59" t="s">
        <v>65</v>
      </c>
      <c r="C26" s="53">
        <v>7048</v>
      </c>
    </row>
    <row r="27" spans="1:3" ht="38.25" thickBot="1">
      <c r="A27" s="57" t="s">
        <v>7</v>
      </c>
      <c r="B27" s="59" t="s">
        <v>66</v>
      </c>
      <c r="C27" s="53">
        <v>566</v>
      </c>
    </row>
    <row r="28" spans="1:3" ht="19.5" thickBot="1">
      <c r="A28" s="57" t="s">
        <v>67</v>
      </c>
      <c r="B28" s="59" t="s">
        <v>68</v>
      </c>
      <c r="C28" s="53">
        <v>744.88</v>
      </c>
    </row>
    <row r="29" spans="1:3" ht="38.25" thickBot="1">
      <c r="A29" s="52"/>
      <c r="B29" s="60" t="s">
        <v>69</v>
      </c>
      <c r="C29" s="54">
        <v>29899.55</v>
      </c>
    </row>
    <row r="30" ht="15.75" thickBot="1">
      <c r="A30" s="61"/>
    </row>
    <row r="31" spans="1:2" ht="57" thickBot="1">
      <c r="A31" s="62" t="s">
        <v>70</v>
      </c>
      <c r="B31" s="51">
        <v>27355.27</v>
      </c>
    </row>
    <row r="32" spans="1:2" ht="57" thickBot="1">
      <c r="A32" s="52" t="s">
        <v>71</v>
      </c>
      <c r="B32" s="54">
        <v>4819.62</v>
      </c>
    </row>
    <row r="33" spans="1:2" ht="38.25" thickBot="1">
      <c r="A33" s="57" t="s">
        <v>72</v>
      </c>
      <c r="B33" s="54" t="s">
        <v>73</v>
      </c>
    </row>
    <row r="34" spans="1:2" ht="38.25" thickBot="1">
      <c r="A34" s="57" t="s">
        <v>74</v>
      </c>
      <c r="B34" s="54">
        <v>3811.11</v>
      </c>
    </row>
    <row r="35" ht="15">
      <c r="A35" s="61"/>
    </row>
    <row r="36" ht="15.75">
      <c r="A36" s="63" t="s">
        <v>75</v>
      </c>
    </row>
    <row r="37" ht="15.75">
      <c r="A37" s="64"/>
    </row>
    <row r="38" ht="15.75">
      <c r="A38" s="64"/>
    </row>
    <row r="39" ht="15.75">
      <c r="A39" s="64"/>
    </row>
    <row r="40" ht="15.75">
      <c r="A40" s="64"/>
    </row>
    <row r="41" ht="15.75">
      <c r="A41" s="64" t="s">
        <v>76</v>
      </c>
    </row>
    <row r="42" ht="16.5" thickBot="1">
      <c r="A42" s="64"/>
    </row>
    <row r="43" spans="1:3" ht="15.75" thickBot="1">
      <c r="A43" s="65" t="s">
        <v>9</v>
      </c>
      <c r="B43" s="66" t="s">
        <v>30</v>
      </c>
      <c r="C43" s="66" t="s">
        <v>77</v>
      </c>
    </row>
    <row r="44" spans="1:3" ht="15.75" thickBot="1">
      <c r="A44" s="67" t="s">
        <v>78</v>
      </c>
      <c r="B44" s="68" t="s">
        <v>79</v>
      </c>
      <c r="C44" s="69">
        <v>492</v>
      </c>
    </row>
    <row r="45" spans="1:3" ht="15.75" thickBot="1">
      <c r="A45" s="67" t="s">
        <v>78</v>
      </c>
      <c r="B45" s="68" t="s">
        <v>79</v>
      </c>
      <c r="C45" s="69">
        <v>492</v>
      </c>
    </row>
    <row r="46" spans="1:3" ht="15.75" thickBot="1">
      <c r="A46" s="67" t="s">
        <v>80</v>
      </c>
      <c r="B46" s="68" t="s">
        <v>81</v>
      </c>
      <c r="C46" s="69">
        <v>566</v>
      </c>
    </row>
    <row r="47" spans="1:3" ht="15.75" thickBot="1">
      <c r="A47" s="67" t="s">
        <v>82</v>
      </c>
      <c r="B47" s="68" t="s">
        <v>83</v>
      </c>
      <c r="C47" s="69">
        <v>1948</v>
      </c>
    </row>
    <row r="48" spans="1:3" ht="15.75" thickBot="1">
      <c r="A48" s="67" t="s">
        <v>84</v>
      </c>
      <c r="B48" s="68" t="s">
        <v>85</v>
      </c>
      <c r="C48" s="69">
        <v>1300</v>
      </c>
    </row>
    <row r="49" spans="1:3" ht="15.75" thickBot="1">
      <c r="A49" s="67" t="s">
        <v>86</v>
      </c>
      <c r="B49" s="68" t="s">
        <v>87</v>
      </c>
      <c r="C49" s="69">
        <v>3800</v>
      </c>
    </row>
    <row r="50" spans="1:3" ht="15.75" thickBot="1">
      <c r="A50" s="67" t="s">
        <v>88</v>
      </c>
      <c r="B50" s="68" t="s">
        <v>89</v>
      </c>
      <c r="C50" s="69">
        <v>2148</v>
      </c>
    </row>
    <row r="51" ht="15.75">
      <c r="A51" s="6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2017-09-05T09:47:28Z</cp:lastPrinted>
  <dcterms:created xsi:type="dcterms:W3CDTF">2015-10-12T10:40:12Z</dcterms:created>
  <dcterms:modified xsi:type="dcterms:W3CDTF">2018-03-14T14:50:16Z</dcterms:modified>
  <cp:category/>
  <cp:version/>
  <cp:contentType/>
  <cp:contentStatus/>
</cp:coreProperties>
</file>