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'2015'!$A$1:$F$35</definedName>
  </definedNames>
  <calcPr fullCalcOnLoad="1" refMode="R1C1"/>
</workbook>
</file>

<file path=xl/sharedStrings.xml><?xml version="1.0" encoding="utf-8"?>
<sst xmlns="http://schemas.openxmlformats.org/spreadsheetml/2006/main" count="232" uniqueCount="80">
  <si>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</si>
  <si>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</si>
  <si>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</si>
  <si>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</si>
  <si>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</si>
  <si>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</si>
  <si>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</si>
  <si>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</si>
  <si>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</si>
  <si>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</si>
  <si>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</si>
  <si>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</si>
  <si>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</si>
  <si>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</si>
  <si>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</si>
  <si>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</si>
  <si>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</si>
  <si>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</si>
  <si>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</si>
  <si>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</si>
  <si>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</si>
  <si>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</si>
  <si>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</si>
  <si>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</si>
  <si>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</si>
  <si>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</si>
  <si>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</si>
  <si>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</si>
  <si>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</si>
  <si>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</si>
  <si>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</si>
  <si>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</si>
  <si>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</si>
  <si>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</si>
  <si>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</si>
  <si>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</si>
  <si>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</si>
  <si>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</si>
  <si>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</si>
  <si>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</si>
  <si>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</si>
  <si>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</si>
  <si>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</si>
  <si>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Ул. Л. Князева, д. 9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</si>
  <si>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</si>
  <si>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</si>
  <si>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</si>
  <si>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 xml:space="preserve">Остаток на 01.01.2016 г. </t>
  </si>
  <si>
    <t>руб. (прибыль)</t>
  </si>
  <si>
    <t>Персонифицированный учет МКД  за  2014 г.</t>
  </si>
  <si>
    <t xml:space="preserve">Остаток на 01.01.2014 г. 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</si>
  <si>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</si>
  <si>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</si>
  <si>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</si>
  <si>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</si>
  <si>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</si>
  <si>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ежемесячно</t>
  </si>
  <si>
    <t>снятие показаний общедомового прибора учета э/э</t>
  </si>
  <si>
    <t>осмотр эл/сетей</t>
  </si>
  <si>
    <t>переборка кровли</t>
  </si>
  <si>
    <t xml:space="preserve">Остаток на 01.01.2015 г. </t>
  </si>
  <si>
    <t>Персонифицированный учет МКД  за  2016 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</si>
  <si>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</si>
  <si>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</si>
  <si>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</si>
  <si>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</si>
  <si>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</si>
  <si>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</si>
  <si>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</si>
  <si>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</si>
  <si>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</si>
  <si>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</si>
  <si>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</si>
  <si>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</si>
  <si>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</si>
  <si>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 xml:space="preserve">кгм </t>
  </si>
  <si>
    <t>дворника нет, поэтому покос не входит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</si>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</sst>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4" fontId="3" fillId="35" borderId="13" xfId="0" applyNumberFormat="1" applyFont="1" applyFill="1" applyBorder="1" applyAlignment="1">
      <alignment horizontal="center" vertical="center"/>
    </xf>
    <xf numFmtId="4" fontId="3" fillId="35" borderId="13" xfId="0" applyNumberFormat="1" applyFont="1" applyFill="1" applyBorder="1" applyAlignment="1">
      <alignment horizontal="center" vertical="center"/>
    </xf>
    <xf numFmtId="14" fontId="42" fillId="33" borderId="13" xfId="0" applyNumberFormat="1" applyFont="1" applyFill="1" applyBorder="1" applyAlignment="1">
      <alignment horizontal="center" vertical="center"/>
    </xf>
    <xf numFmtId="2" fontId="43" fillId="33" borderId="0" xfId="0" applyNumberFormat="1" applyFont="1" applyFill="1" applyAlignment="1">
      <alignment/>
    </xf>
    <xf numFmtId="4" fontId="1" fillId="0" borderId="16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9">
      <selection activeCell="A35" sqref="A3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67</v>
      </c>
      <c r="B1" s="47"/>
      <c r="C1" s="47"/>
      <c r="D1" s="47"/>
      <c r="E1" s="47"/>
      <c r="F1" s="47"/>
      <c r="G1" s="40"/>
    </row>
    <row r="2" spans="1:8" ht="15.75">
      <c r="A2" s="47" t="s">
        <v>43</v>
      </c>
      <c r="B2" s="47"/>
      <c r="C2" s="47"/>
      <c r="D2" s="47"/>
      <c r="E2" s="47"/>
      <c r="F2" s="47"/>
      <c r="G2" s="9"/>
      <c r="H2" s="10"/>
    </row>
    <row r="3" ht="9" customHeight="1"/>
    <row r="4" spans="1:6" ht="15.75" hidden="1" outlineLevel="1">
      <c r="A4" s="12" t="s">
        <v>42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187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68</v>
      </c>
      <c r="C7" s="9"/>
      <c r="D7" s="13">
        <f>'2016'!F32</f>
        <v>33159.999999999985</v>
      </c>
      <c r="E7" s="9" t="s">
        <v>48</v>
      </c>
      <c r="F7" s="9"/>
    </row>
    <row r="8" spans="1:6" ht="15.75">
      <c r="A8" s="9" t="s">
        <v>69</v>
      </c>
      <c r="C8" s="12"/>
      <c r="D8" s="14">
        <f>C19</f>
        <v>-2949.9200000000014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70</v>
      </c>
      <c r="D10" s="17" t="s">
        <v>0</v>
      </c>
      <c r="E10" s="17" t="s">
        <v>19</v>
      </c>
      <c r="F10" s="17" t="s">
        <v>71</v>
      </c>
    </row>
    <row r="11" spans="1:9" s="20" customFormat="1" ht="30" customHeight="1">
      <c r="A11" s="4">
        <v>1</v>
      </c>
      <c r="B11" s="18" t="s">
        <v>1</v>
      </c>
      <c r="C11" s="36">
        <v>-2415.8300000000017</v>
      </c>
      <c r="D11" s="34">
        <v>21003.96</v>
      </c>
      <c r="E11" s="34">
        <v>21669.46</v>
      </c>
      <c r="F11" s="34">
        <f aca="true" t="shared" si="0" ref="F11:F18">C11-D11+E11</f>
        <v>-1750.3300000000017</v>
      </c>
      <c r="G11" s="5" t="s">
        <v>35</v>
      </c>
      <c r="H11" s="5">
        <v>9.36</v>
      </c>
      <c r="I11" s="33">
        <f>H11*12*H23</f>
        <v>21003.84</v>
      </c>
    </row>
    <row r="12" spans="1:9" s="20" customFormat="1" ht="15.75">
      <c r="A12" s="4">
        <v>2</v>
      </c>
      <c r="B12" s="18" t="s">
        <v>2</v>
      </c>
      <c r="C12" s="36">
        <v>-268.40999999999985</v>
      </c>
      <c r="D12" s="34">
        <v>2333.64</v>
      </c>
      <c r="E12" s="34">
        <v>2407.58</v>
      </c>
      <c r="F12" s="34">
        <f t="shared" si="0"/>
        <v>-194.4699999999998</v>
      </c>
      <c r="G12" s="12" t="s">
        <v>36</v>
      </c>
      <c r="H12" s="5">
        <v>3.2</v>
      </c>
      <c r="I12" s="32">
        <f>H12*12*H23</f>
        <v>7180.800000000001</v>
      </c>
    </row>
    <row r="13" spans="1:9" s="20" customFormat="1" ht="29.25" customHeight="1">
      <c r="A13" s="4">
        <v>3</v>
      </c>
      <c r="B13" s="18" t="s">
        <v>37</v>
      </c>
      <c r="C13" s="36">
        <v>-131.6300000000001</v>
      </c>
      <c r="D13" s="34">
        <v>1144.44</v>
      </c>
      <c r="E13" s="34">
        <v>1180.7</v>
      </c>
      <c r="F13" s="34">
        <f t="shared" si="0"/>
        <v>-95.37000000000012</v>
      </c>
      <c r="G13" s="12" t="s">
        <v>74</v>
      </c>
      <c r="H13" s="5">
        <v>0.9</v>
      </c>
      <c r="I13" s="32">
        <f>H13*12*H23</f>
        <v>2019.6000000000001</v>
      </c>
    </row>
    <row r="14" spans="1:8" s="20" customFormat="1" ht="30" customHeight="1">
      <c r="A14" s="4">
        <v>4</v>
      </c>
      <c r="B14" s="18" t="s">
        <v>38</v>
      </c>
      <c r="C14" s="36">
        <v>-67.12</v>
      </c>
      <c r="D14" s="34">
        <v>835.98</v>
      </c>
      <c r="E14" s="34">
        <v>770.33</v>
      </c>
      <c r="F14" s="34">
        <f t="shared" si="0"/>
        <v>-132.76999999999998</v>
      </c>
      <c r="G14" s="19" t="s">
        <v>41</v>
      </c>
      <c r="H14" s="19">
        <v>1.9</v>
      </c>
    </row>
    <row r="15" spans="1:8" s="20" customFormat="1" ht="30" customHeight="1">
      <c r="A15" s="4">
        <v>5</v>
      </c>
      <c r="B15" s="18" t="s">
        <v>39</v>
      </c>
      <c r="C15" s="36">
        <v>-66.92999999999995</v>
      </c>
      <c r="D15" s="34">
        <v>56.84</v>
      </c>
      <c r="E15" s="34">
        <v>123.77</v>
      </c>
      <c r="F15" s="34">
        <f t="shared" si="0"/>
        <v>0</v>
      </c>
      <c r="G15" s="19"/>
      <c r="H15" s="44" t="s">
        <v>76</v>
      </c>
    </row>
    <row r="16" spans="1:8" s="20" customFormat="1" ht="30" customHeight="1">
      <c r="A16" s="4">
        <v>6</v>
      </c>
      <c r="B16" s="18" t="s">
        <v>77</v>
      </c>
      <c r="C16" s="45">
        <v>0</v>
      </c>
      <c r="D16" s="35">
        <f>67.68+67.68</f>
        <v>135.36</v>
      </c>
      <c r="E16" s="35">
        <v>124.08</v>
      </c>
      <c r="F16" s="34">
        <f t="shared" si="0"/>
        <v>-11.280000000000015</v>
      </c>
      <c r="G16" s="19"/>
      <c r="H16" s="44"/>
    </row>
    <row r="17" spans="1:8" s="20" customFormat="1" ht="30" customHeight="1">
      <c r="A17" s="4">
        <v>7</v>
      </c>
      <c r="B17" s="18" t="s">
        <v>78</v>
      </c>
      <c r="C17" s="45">
        <v>0</v>
      </c>
      <c r="D17" s="35">
        <f>54.6+18.2</f>
        <v>72.8</v>
      </c>
      <c r="E17" s="35">
        <v>63.7</v>
      </c>
      <c r="F17" s="34">
        <f t="shared" si="0"/>
        <v>-9.099999999999994</v>
      </c>
      <c r="G17" s="19"/>
      <c r="H17" s="44"/>
    </row>
    <row r="18" spans="1:8" s="20" customFormat="1" ht="30" customHeight="1">
      <c r="A18" s="4">
        <v>8</v>
      </c>
      <c r="B18" s="18" t="s">
        <v>79</v>
      </c>
      <c r="C18" s="45">
        <v>0</v>
      </c>
      <c r="D18" s="35">
        <f>421.98+337.34</f>
        <v>759.3199999999999</v>
      </c>
      <c r="E18" s="35">
        <v>688.99</v>
      </c>
      <c r="F18" s="34">
        <f t="shared" si="0"/>
        <v>-70.32999999999993</v>
      </c>
      <c r="G18" s="19"/>
      <c r="H18" s="44"/>
    </row>
    <row r="19" spans="1:6" ht="19.5" customHeight="1">
      <c r="A19" s="4"/>
      <c r="B19" s="18" t="s">
        <v>3</v>
      </c>
      <c r="C19" s="35">
        <f>SUM(C11:C18)</f>
        <v>-2949.9200000000014</v>
      </c>
      <c r="D19" s="35">
        <f>SUM(D11:D18)</f>
        <v>26342.339999999997</v>
      </c>
      <c r="E19" s="35">
        <f>SUM(E11:E18)</f>
        <v>27028.610000000008</v>
      </c>
      <c r="F19" s="35">
        <f>SUM(F11:F18)</f>
        <v>-2263.6500000000015</v>
      </c>
    </row>
    <row r="20" ht="11.25" customHeight="1"/>
    <row r="21" spans="1:6" ht="15.75">
      <c r="A21" s="47" t="s">
        <v>20</v>
      </c>
      <c r="B21" s="47"/>
      <c r="C21" s="47"/>
      <c r="D21" s="47"/>
      <c r="E21" s="47"/>
      <c r="F21" s="47"/>
    </row>
    <row r="22" spans="1:8" ht="15.75">
      <c r="A22" s="40"/>
      <c r="B22" s="40"/>
      <c r="C22" s="40"/>
      <c r="D22" s="40"/>
      <c r="E22" s="40"/>
      <c r="F22" s="40"/>
      <c r="H22" s="5" t="s">
        <v>21</v>
      </c>
    </row>
    <row r="23" spans="1:8" ht="33" customHeight="1">
      <c r="A23" s="17" t="s">
        <v>34</v>
      </c>
      <c r="B23" s="48" t="s">
        <v>4</v>
      </c>
      <c r="C23" s="48"/>
      <c r="D23" s="48"/>
      <c r="E23" s="48"/>
      <c r="F23" s="21" t="s">
        <v>10</v>
      </c>
      <c r="G23" s="22"/>
      <c r="H23" s="5">
        <f>D5</f>
        <v>187</v>
      </c>
    </row>
    <row r="24" spans="1:10" ht="18" customHeight="1">
      <c r="A24" s="23">
        <v>1</v>
      </c>
      <c r="B24" s="49" t="s">
        <v>5</v>
      </c>
      <c r="C24" s="49"/>
      <c r="D24" s="49"/>
      <c r="E24" s="49"/>
      <c r="F24" s="1">
        <f>I12</f>
        <v>7180.800000000001</v>
      </c>
      <c r="G24" s="24"/>
      <c r="H24" s="5" t="s">
        <v>22</v>
      </c>
      <c r="I24" s="5" t="s">
        <v>23</v>
      </c>
      <c r="J24" s="5" t="s">
        <v>24</v>
      </c>
    </row>
    <row r="25" spans="1:7" ht="18" customHeight="1">
      <c r="A25" s="25">
        <v>2</v>
      </c>
      <c r="B25" s="50" t="s">
        <v>38</v>
      </c>
      <c r="C25" s="50"/>
      <c r="D25" s="50"/>
      <c r="E25" s="50"/>
      <c r="F25" s="2">
        <f>D14</f>
        <v>835.98</v>
      </c>
      <c r="G25" s="24"/>
    </row>
    <row r="26" spans="1:7" ht="18" customHeight="1">
      <c r="A26" s="25">
        <v>3</v>
      </c>
      <c r="B26" s="50" t="s">
        <v>25</v>
      </c>
      <c r="C26" s="50"/>
      <c r="D26" s="50"/>
      <c r="E26" s="50"/>
      <c r="F26" s="2">
        <f>I13</f>
        <v>2019.6000000000001</v>
      </c>
      <c r="G26" s="24"/>
    </row>
    <row r="27" spans="1:7" ht="15" customHeight="1" outlineLevel="1">
      <c r="A27" s="25">
        <v>4</v>
      </c>
      <c r="B27" s="50" t="s">
        <v>6</v>
      </c>
      <c r="C27" s="50"/>
      <c r="D27" s="50"/>
      <c r="E27" s="50"/>
      <c r="F27" s="2">
        <f>F28+F29+F30</f>
        <v>0</v>
      </c>
      <c r="G27" s="24"/>
    </row>
    <row r="28" spans="1:7" ht="14.25" customHeight="1" outlineLevel="1">
      <c r="A28" s="25" t="s">
        <v>7</v>
      </c>
      <c r="B28" s="50" t="s">
        <v>26</v>
      </c>
      <c r="C28" s="50"/>
      <c r="D28" s="50"/>
      <c r="E28" s="50"/>
      <c r="F28" s="3">
        <v>0</v>
      </c>
      <c r="G28" s="12"/>
    </row>
    <row r="29" spans="1:7" ht="16.5" customHeight="1" outlineLevel="1">
      <c r="A29" s="25" t="s">
        <v>7</v>
      </c>
      <c r="B29" s="50" t="s">
        <v>27</v>
      </c>
      <c r="C29" s="50"/>
      <c r="D29" s="50"/>
      <c r="E29" s="50"/>
      <c r="F29" s="3">
        <v>0</v>
      </c>
      <c r="G29" s="12"/>
    </row>
    <row r="30" spans="1:7" ht="17.25" customHeight="1" outlineLevel="1">
      <c r="A30" s="25" t="s">
        <v>7</v>
      </c>
      <c r="B30" s="50" t="s">
        <v>28</v>
      </c>
      <c r="C30" s="50"/>
      <c r="D30" s="50"/>
      <c r="E30" s="50"/>
      <c r="F30" s="3">
        <v>0</v>
      </c>
      <c r="G30" s="12"/>
    </row>
    <row r="31" spans="1:7" ht="17.25" customHeight="1">
      <c r="A31" s="25">
        <v>4</v>
      </c>
      <c r="B31" s="46" t="s">
        <v>39</v>
      </c>
      <c r="C31" s="46"/>
      <c r="D31" s="46"/>
      <c r="E31" s="46"/>
      <c r="F31" s="3">
        <f>D15</f>
        <v>56.84</v>
      </c>
      <c r="G31" s="12"/>
    </row>
    <row r="32" spans="1:7" ht="17.25" customHeight="1">
      <c r="A32" s="25">
        <v>5</v>
      </c>
      <c r="B32" s="46" t="s">
        <v>40</v>
      </c>
      <c r="C32" s="46"/>
      <c r="D32" s="46"/>
      <c r="E32" s="46"/>
      <c r="F32" s="3">
        <f>D12+D13</f>
        <v>3478.08</v>
      </c>
      <c r="G32" s="12"/>
    </row>
    <row r="33" spans="1:7" ht="17.25" customHeight="1">
      <c r="A33" s="25">
        <v>6</v>
      </c>
      <c r="B33" s="46" t="s">
        <v>77</v>
      </c>
      <c r="C33" s="46"/>
      <c r="D33" s="46"/>
      <c r="E33" s="46"/>
      <c r="F33" s="3">
        <f>D16</f>
        <v>135.36</v>
      </c>
      <c r="G33" s="12"/>
    </row>
    <row r="34" spans="1:7" ht="17.25" customHeight="1">
      <c r="A34" s="25">
        <v>7</v>
      </c>
      <c r="B34" s="46" t="s">
        <v>78</v>
      </c>
      <c r="C34" s="46"/>
      <c r="D34" s="46"/>
      <c r="E34" s="46"/>
      <c r="F34" s="3">
        <f>D17</f>
        <v>72.8</v>
      </c>
      <c r="G34" s="12"/>
    </row>
    <row r="35" spans="1:7" ht="17.25" customHeight="1">
      <c r="A35" s="25">
        <v>8</v>
      </c>
      <c r="B35" s="46" t="s">
        <v>79</v>
      </c>
      <c r="C35" s="46"/>
      <c r="D35" s="46"/>
      <c r="E35" s="46"/>
      <c r="F35" s="3">
        <f>D18</f>
        <v>759.3199999999999</v>
      </c>
      <c r="G35" s="12"/>
    </row>
    <row r="36" spans="1:7" s="28" customFormat="1" ht="21" customHeight="1">
      <c r="A36" s="26"/>
      <c r="B36" s="51" t="s">
        <v>8</v>
      </c>
      <c r="C36" s="51"/>
      <c r="D36" s="51"/>
      <c r="E36" s="51"/>
      <c r="F36" s="27">
        <f>F24+F25+F26+F27+F32+F31+F33+F34+F35</f>
        <v>14538.78</v>
      </c>
      <c r="G36" s="9"/>
    </row>
    <row r="38" spans="1:6" ht="18" customHeight="1">
      <c r="A38" s="37" t="s">
        <v>72</v>
      </c>
      <c r="B38" s="37"/>
      <c r="C38" s="37"/>
      <c r="D38" s="37"/>
      <c r="E38" s="37"/>
      <c r="F38" s="3">
        <f>D7+D19-F36</f>
        <v>44963.55999999998</v>
      </c>
    </row>
    <row r="39" spans="1:6" ht="20.25" customHeight="1">
      <c r="A39" s="37" t="s">
        <v>73</v>
      </c>
      <c r="B39" s="37"/>
      <c r="C39" s="37"/>
      <c r="D39" s="37"/>
      <c r="E39" s="37"/>
      <c r="F39" s="3">
        <f>F19</f>
        <v>-2263.6500000000015</v>
      </c>
    </row>
    <row r="40" spans="1:6" ht="18" customHeight="1">
      <c r="A40" s="38" t="s">
        <v>45</v>
      </c>
      <c r="B40" s="38"/>
      <c r="C40" s="38"/>
      <c r="D40" s="38"/>
      <c r="E40" s="38"/>
      <c r="F40" s="3">
        <f>F38+F39</f>
        <v>42699.90999999998</v>
      </c>
    </row>
    <row r="41" ht="11.25" customHeight="1"/>
    <row r="43" spans="1:6" ht="15.75">
      <c r="A43" s="29" t="s">
        <v>16</v>
      </c>
      <c r="B43" s="29" t="s">
        <v>9</v>
      </c>
      <c r="C43" s="52" t="s">
        <v>29</v>
      </c>
      <c r="D43" s="53"/>
      <c r="E43" s="54"/>
      <c r="F43" s="29" t="s">
        <v>30</v>
      </c>
    </row>
    <row r="44" spans="1:6" ht="15.75" customHeight="1">
      <c r="A44" s="4"/>
      <c r="B44" s="41"/>
      <c r="C44" s="55"/>
      <c r="D44" s="56"/>
      <c r="E44" s="57"/>
      <c r="F44" s="42"/>
    </row>
    <row r="45" spans="1:6" s="28" customFormat="1" ht="15.75">
      <c r="A45" s="58" t="s">
        <v>31</v>
      </c>
      <c r="B45" s="58"/>
      <c r="C45" s="58"/>
      <c r="D45" s="58"/>
      <c r="E45" s="58"/>
      <c r="F45" s="30">
        <f>SUM(F44:F44)</f>
        <v>0</v>
      </c>
    </row>
  </sheetData>
  <sheetProtection/>
  <mergeCells count="20">
    <mergeCell ref="B32:E32"/>
    <mergeCell ref="B36:E36"/>
    <mergeCell ref="C43:E43"/>
    <mergeCell ref="C44:E44"/>
    <mergeCell ref="A45:E45"/>
    <mergeCell ref="B26:E26"/>
    <mergeCell ref="B27:E27"/>
    <mergeCell ref="B28:E28"/>
    <mergeCell ref="B29:E29"/>
    <mergeCell ref="B30:E30"/>
    <mergeCell ref="B33:E33"/>
    <mergeCell ref="B34:E34"/>
    <mergeCell ref="B35:E35"/>
    <mergeCell ref="B31:E31"/>
    <mergeCell ref="A1:F1"/>
    <mergeCell ref="A2:F2"/>
    <mergeCell ref="A21:F21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61</v>
      </c>
      <c r="B1" s="47"/>
      <c r="C1" s="47"/>
      <c r="D1" s="47"/>
      <c r="E1" s="47"/>
      <c r="F1" s="47"/>
      <c r="G1" s="39"/>
    </row>
    <row r="2" spans="1:8" ht="15.75">
      <c r="A2" s="47" t="s">
        <v>43</v>
      </c>
      <c r="B2" s="47"/>
      <c r="C2" s="47"/>
      <c r="D2" s="47"/>
      <c r="E2" s="47"/>
      <c r="F2" s="47"/>
      <c r="G2" s="9"/>
      <c r="H2" s="10"/>
    </row>
    <row r="3" ht="9" customHeight="1"/>
    <row r="4" spans="1:6" ht="15.75" hidden="1" outlineLevel="1">
      <c r="A4" s="12" t="s">
        <v>42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187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47</v>
      </c>
      <c r="C7" s="9"/>
      <c r="D7" s="13">
        <f>'2015'!F32</f>
        <v>23504.31999999998</v>
      </c>
      <c r="E7" s="9" t="s">
        <v>48</v>
      </c>
      <c r="F7" s="9"/>
    </row>
    <row r="8" spans="1:6" ht="15.75">
      <c r="A8" s="9" t="s">
        <v>62</v>
      </c>
      <c r="C8" s="12"/>
      <c r="D8" s="14">
        <f>C16</f>
        <v>-2961.540000000002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63</v>
      </c>
      <c r="D10" s="17" t="s">
        <v>0</v>
      </c>
      <c r="E10" s="17" t="s">
        <v>19</v>
      </c>
      <c r="F10" s="17" t="s">
        <v>64</v>
      </c>
    </row>
    <row r="11" spans="1:9" s="20" customFormat="1" ht="30" customHeight="1">
      <c r="A11" s="4">
        <v>1</v>
      </c>
      <c r="B11" s="18" t="s">
        <v>1</v>
      </c>
      <c r="C11" s="36">
        <v>-2415.8300000000017</v>
      </c>
      <c r="D11" s="34">
        <v>21003.96</v>
      </c>
      <c r="E11" s="34">
        <v>21003.96</v>
      </c>
      <c r="F11" s="34">
        <f>C11-D11+E11</f>
        <v>-2415.8300000000017</v>
      </c>
      <c r="G11" s="5" t="s">
        <v>35</v>
      </c>
      <c r="H11" s="5">
        <v>9.36</v>
      </c>
      <c r="I11" s="33">
        <f>H11*12*H20</f>
        <v>21003.84</v>
      </c>
    </row>
    <row r="12" spans="1:9" s="20" customFormat="1" ht="15.75">
      <c r="A12" s="4">
        <v>2</v>
      </c>
      <c r="B12" s="18" t="s">
        <v>2</v>
      </c>
      <c r="C12" s="36">
        <v>-268.40999999999985</v>
      </c>
      <c r="D12" s="34">
        <v>2333.64</v>
      </c>
      <c r="E12" s="34">
        <v>2333.64</v>
      </c>
      <c r="F12" s="34">
        <f>C12-D12+E12</f>
        <v>-268.40999999999985</v>
      </c>
      <c r="G12" s="12" t="s">
        <v>36</v>
      </c>
      <c r="H12" s="5">
        <v>3.2</v>
      </c>
      <c r="I12" s="32">
        <f>H12*12*H20</f>
        <v>7180.800000000001</v>
      </c>
    </row>
    <row r="13" spans="1:9" s="20" customFormat="1" ht="29.25" customHeight="1">
      <c r="A13" s="4">
        <v>3</v>
      </c>
      <c r="B13" s="18" t="s">
        <v>37</v>
      </c>
      <c r="C13" s="36">
        <v>-131.6300000000001</v>
      </c>
      <c r="D13" s="34">
        <v>1144.44</v>
      </c>
      <c r="E13" s="34">
        <v>1144.44</v>
      </c>
      <c r="F13" s="34">
        <f>C13-D13+E13</f>
        <v>-131.6300000000001</v>
      </c>
      <c r="G13" s="12" t="s">
        <v>74</v>
      </c>
      <c r="H13" s="5">
        <v>0.9</v>
      </c>
      <c r="I13" s="32">
        <f>H13*12*H20</f>
        <v>2019.6000000000001</v>
      </c>
    </row>
    <row r="14" spans="1:8" s="20" customFormat="1" ht="30" customHeight="1">
      <c r="A14" s="4">
        <v>4</v>
      </c>
      <c r="B14" s="18" t="s">
        <v>38</v>
      </c>
      <c r="C14" s="36">
        <v>-67.12</v>
      </c>
      <c r="D14" s="34">
        <v>583.56</v>
      </c>
      <c r="E14" s="34">
        <v>583.56</v>
      </c>
      <c r="F14" s="34">
        <f>C14-D14+E14</f>
        <v>-67.12</v>
      </c>
      <c r="G14" s="19"/>
      <c r="H14" s="19"/>
    </row>
    <row r="15" spans="1:8" s="20" customFormat="1" ht="30" customHeight="1">
      <c r="A15" s="4">
        <v>5</v>
      </c>
      <c r="B15" s="18" t="s">
        <v>39</v>
      </c>
      <c r="C15" s="36">
        <v>-78.54999999999995</v>
      </c>
      <c r="D15" s="34">
        <v>780.75</v>
      </c>
      <c r="E15" s="34">
        <v>792.37</v>
      </c>
      <c r="F15" s="34">
        <f>C15-D15+E15</f>
        <v>-66.92999999999995</v>
      </c>
      <c r="G15" s="19"/>
      <c r="H15" s="19"/>
    </row>
    <row r="16" spans="1:6" ht="19.5" customHeight="1">
      <c r="A16" s="4"/>
      <c r="B16" s="18" t="s">
        <v>3</v>
      </c>
      <c r="C16" s="35">
        <f>SUM(C11:C15)</f>
        <v>-2961.540000000002</v>
      </c>
      <c r="D16" s="35">
        <f>SUM(D11:D15)</f>
        <v>25846.35</v>
      </c>
      <c r="E16" s="35">
        <f>SUM(E11:E15)</f>
        <v>25857.969999999998</v>
      </c>
      <c r="F16" s="35">
        <f>SUM(F11:F15)</f>
        <v>-2949.9200000000014</v>
      </c>
    </row>
    <row r="17" ht="11.25" customHeight="1"/>
    <row r="18" spans="1:6" ht="15.75">
      <c r="A18" s="47" t="s">
        <v>20</v>
      </c>
      <c r="B18" s="47"/>
      <c r="C18" s="47"/>
      <c r="D18" s="47"/>
      <c r="E18" s="47"/>
      <c r="F18" s="47"/>
    </row>
    <row r="19" spans="1:8" ht="15.75">
      <c r="A19" s="39"/>
      <c r="B19" s="39"/>
      <c r="C19" s="39"/>
      <c r="D19" s="39"/>
      <c r="E19" s="39"/>
      <c r="F19" s="39"/>
      <c r="H19" s="5" t="s">
        <v>21</v>
      </c>
    </row>
    <row r="20" spans="1:8" ht="33" customHeight="1">
      <c r="A20" s="17" t="s">
        <v>34</v>
      </c>
      <c r="B20" s="48" t="s">
        <v>4</v>
      </c>
      <c r="C20" s="48"/>
      <c r="D20" s="48"/>
      <c r="E20" s="48"/>
      <c r="F20" s="21" t="s">
        <v>10</v>
      </c>
      <c r="G20" s="22"/>
      <c r="H20" s="5">
        <f>D5</f>
        <v>187</v>
      </c>
    </row>
    <row r="21" spans="1:10" ht="18" customHeight="1">
      <c r="A21" s="23">
        <v>1</v>
      </c>
      <c r="B21" s="49" t="s">
        <v>5</v>
      </c>
      <c r="C21" s="49"/>
      <c r="D21" s="49"/>
      <c r="E21" s="49"/>
      <c r="F21" s="1">
        <f>I12</f>
        <v>7180.800000000001</v>
      </c>
      <c r="G21" s="24"/>
      <c r="H21" s="5" t="s">
        <v>22</v>
      </c>
      <c r="I21" s="5" t="s">
        <v>23</v>
      </c>
      <c r="J21" s="5" t="s">
        <v>24</v>
      </c>
    </row>
    <row r="22" spans="1:7" ht="18" customHeight="1">
      <c r="A22" s="25">
        <v>2</v>
      </c>
      <c r="B22" s="50" t="s">
        <v>38</v>
      </c>
      <c r="C22" s="50"/>
      <c r="D22" s="50"/>
      <c r="E22" s="50"/>
      <c r="F22" s="2">
        <f>0.26*12*H20</f>
        <v>583.44</v>
      </c>
      <c r="G22" s="24"/>
    </row>
    <row r="23" spans="1:7" ht="18" customHeight="1">
      <c r="A23" s="25">
        <v>3</v>
      </c>
      <c r="B23" s="50" t="s">
        <v>25</v>
      </c>
      <c r="C23" s="50"/>
      <c r="D23" s="50"/>
      <c r="E23" s="50"/>
      <c r="F23" s="2">
        <f>I13</f>
        <v>2019.6000000000001</v>
      </c>
      <c r="G23" s="24"/>
    </row>
    <row r="24" spans="1:7" ht="15" customHeight="1" outlineLevel="1">
      <c r="A24" s="25">
        <v>4</v>
      </c>
      <c r="B24" s="50" t="s">
        <v>6</v>
      </c>
      <c r="C24" s="50"/>
      <c r="D24" s="50"/>
      <c r="E24" s="50"/>
      <c r="F24" s="2">
        <f>F25+F26+F27</f>
        <v>2148</v>
      </c>
      <c r="G24" s="24"/>
    </row>
    <row r="25" spans="1:7" ht="14.25" customHeight="1" outlineLevel="1">
      <c r="A25" s="25" t="s">
        <v>7</v>
      </c>
      <c r="B25" s="50" t="s">
        <v>26</v>
      </c>
      <c r="C25" s="50"/>
      <c r="D25" s="50"/>
      <c r="E25" s="50"/>
      <c r="F25" s="3">
        <v>0</v>
      </c>
      <c r="G25" s="12"/>
    </row>
    <row r="26" spans="1:7" ht="16.5" customHeight="1" outlineLevel="1">
      <c r="A26" s="25" t="s">
        <v>7</v>
      </c>
      <c r="B26" s="50" t="s">
        <v>27</v>
      </c>
      <c r="C26" s="50"/>
      <c r="D26" s="50"/>
      <c r="E26" s="50"/>
      <c r="F26" s="3">
        <f>F38</f>
        <v>2148</v>
      </c>
      <c r="G26" s="12"/>
    </row>
    <row r="27" spans="1:7" ht="17.25" customHeight="1" outlineLevel="1">
      <c r="A27" s="25" t="s">
        <v>7</v>
      </c>
      <c r="B27" s="50" t="s">
        <v>28</v>
      </c>
      <c r="C27" s="50"/>
      <c r="D27" s="50"/>
      <c r="E27" s="50"/>
      <c r="F27" s="3">
        <v>0</v>
      </c>
      <c r="G27" s="12"/>
    </row>
    <row r="28" spans="1:7" ht="17.25" customHeight="1">
      <c r="A28" s="25">
        <v>4</v>
      </c>
      <c r="B28" s="46" t="s">
        <v>39</v>
      </c>
      <c r="C28" s="46"/>
      <c r="D28" s="46"/>
      <c r="E28" s="46"/>
      <c r="F28" s="3">
        <f>D15</f>
        <v>780.75</v>
      </c>
      <c r="G28" s="12"/>
    </row>
    <row r="29" spans="1:7" ht="17.25" customHeight="1">
      <c r="A29" s="25">
        <v>5</v>
      </c>
      <c r="B29" s="46" t="s">
        <v>40</v>
      </c>
      <c r="C29" s="46"/>
      <c r="D29" s="46"/>
      <c r="E29" s="46"/>
      <c r="F29" s="3">
        <f>D12+D13</f>
        <v>3478.08</v>
      </c>
      <c r="G29" s="12"/>
    </row>
    <row r="30" spans="1:7" s="28" customFormat="1" ht="21" customHeight="1">
      <c r="A30" s="26"/>
      <c r="B30" s="51" t="s">
        <v>8</v>
      </c>
      <c r="C30" s="51"/>
      <c r="D30" s="51"/>
      <c r="E30" s="51"/>
      <c r="F30" s="27">
        <f>F21+F22+F23+F24+F29+F28</f>
        <v>16190.670000000002</v>
      </c>
      <c r="G30" s="9"/>
    </row>
    <row r="32" spans="1:6" ht="18" customHeight="1">
      <c r="A32" s="37" t="s">
        <v>65</v>
      </c>
      <c r="B32" s="37"/>
      <c r="C32" s="37"/>
      <c r="D32" s="37"/>
      <c r="E32" s="37"/>
      <c r="F32" s="3">
        <f>D7+D16-F30</f>
        <v>33159.999999999985</v>
      </c>
    </row>
    <row r="33" spans="1:6" ht="20.25" customHeight="1">
      <c r="A33" s="37" t="s">
        <v>66</v>
      </c>
      <c r="B33" s="37"/>
      <c r="C33" s="37"/>
      <c r="D33" s="37"/>
      <c r="E33" s="37"/>
      <c r="F33" s="3">
        <f>F16</f>
        <v>-2949.9200000000014</v>
      </c>
    </row>
    <row r="34" spans="1:6" ht="18" customHeight="1">
      <c r="A34" s="38" t="s">
        <v>45</v>
      </c>
      <c r="B34" s="38"/>
      <c r="C34" s="38"/>
      <c r="D34" s="38"/>
      <c r="E34" s="38"/>
      <c r="F34" s="3">
        <f>F32+F33</f>
        <v>30210.079999999984</v>
      </c>
    </row>
    <row r="35" ht="11.25" customHeight="1"/>
    <row r="37" spans="1:6" ht="15.75">
      <c r="A37" s="29" t="s">
        <v>16</v>
      </c>
      <c r="B37" s="29" t="s">
        <v>9</v>
      </c>
      <c r="C37" s="52" t="s">
        <v>29</v>
      </c>
      <c r="D37" s="53"/>
      <c r="E37" s="54"/>
      <c r="F37" s="29" t="s">
        <v>30</v>
      </c>
    </row>
    <row r="38" spans="1:6" ht="15.75" customHeight="1">
      <c r="A38" s="4"/>
      <c r="B38" s="41" t="s">
        <v>56</v>
      </c>
      <c r="C38" s="55" t="s">
        <v>57</v>
      </c>
      <c r="D38" s="56"/>
      <c r="E38" s="57"/>
      <c r="F38" s="42">
        <f>179*12</f>
        <v>2148</v>
      </c>
    </row>
    <row r="39" spans="1:6" s="28" customFormat="1" ht="15.75">
      <c r="A39" s="58" t="s">
        <v>31</v>
      </c>
      <c r="B39" s="58"/>
      <c r="C39" s="58"/>
      <c r="D39" s="58"/>
      <c r="E39" s="58"/>
      <c r="F39" s="30">
        <f>SUM(F38:F38)</f>
        <v>2148</v>
      </c>
    </row>
  </sheetData>
  <sheetProtection/>
  <mergeCells count="17">
    <mergeCell ref="B28:E28"/>
    <mergeCell ref="A1:F1"/>
    <mergeCell ref="A2:F2"/>
    <mergeCell ref="A18:F18"/>
    <mergeCell ref="B20:E20"/>
    <mergeCell ref="B21:E21"/>
    <mergeCell ref="B22:E22"/>
    <mergeCell ref="B29:E29"/>
    <mergeCell ref="B30:E30"/>
    <mergeCell ref="C37:E37"/>
    <mergeCell ref="C38:E38"/>
    <mergeCell ref="A39:E39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32</v>
      </c>
      <c r="B1" s="47"/>
      <c r="C1" s="47"/>
      <c r="D1" s="47"/>
      <c r="E1" s="47"/>
      <c r="F1" s="47"/>
      <c r="G1" s="8"/>
    </row>
    <row r="2" spans="1:8" ht="15.75">
      <c r="A2" s="47" t="s">
        <v>43</v>
      </c>
      <c r="B2" s="47"/>
      <c r="C2" s="47"/>
      <c r="D2" s="47"/>
      <c r="E2" s="47"/>
      <c r="F2" s="47"/>
      <c r="G2" s="9"/>
      <c r="H2" s="10"/>
    </row>
    <row r="3" ht="9" customHeight="1"/>
    <row r="4" spans="1:6" ht="15.75" hidden="1" outlineLevel="1">
      <c r="A4" s="12" t="s">
        <v>42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187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60</v>
      </c>
      <c r="C7" s="9"/>
      <c r="D7" s="13">
        <f>'2014'!F32</f>
        <v>13848.639999999989</v>
      </c>
      <c r="E7" s="9" t="s">
        <v>48</v>
      </c>
      <c r="F7" s="9"/>
    </row>
    <row r="8" spans="1:6" ht="15.75">
      <c r="A8" s="9" t="s">
        <v>13</v>
      </c>
      <c r="C8" s="12"/>
      <c r="D8" s="14">
        <f>C16</f>
        <v>-2946.5499999999997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18</v>
      </c>
      <c r="D10" s="17" t="s">
        <v>0</v>
      </c>
      <c r="E10" s="17" t="s">
        <v>19</v>
      </c>
      <c r="F10" s="17" t="s">
        <v>33</v>
      </c>
    </row>
    <row r="11" spans="1:9" s="20" customFormat="1" ht="30" customHeight="1">
      <c r="A11" s="4">
        <v>1</v>
      </c>
      <c r="B11" s="18" t="s">
        <v>1</v>
      </c>
      <c r="C11" s="36">
        <v>-2415.83</v>
      </c>
      <c r="D11" s="34">
        <v>21003.96</v>
      </c>
      <c r="E11" s="34">
        <v>21003.96</v>
      </c>
      <c r="F11" s="34">
        <f>C11-D11+E11</f>
        <v>-2415.8300000000017</v>
      </c>
      <c r="G11" s="5" t="s">
        <v>35</v>
      </c>
      <c r="H11" s="5">
        <v>9.36</v>
      </c>
      <c r="I11" s="33">
        <f>H11*12*H20</f>
        <v>21003.84</v>
      </c>
    </row>
    <row r="12" spans="1:9" s="20" customFormat="1" ht="15.75">
      <c r="A12" s="4">
        <v>2</v>
      </c>
      <c r="B12" s="18" t="s">
        <v>2</v>
      </c>
      <c r="C12" s="36">
        <v>-268.41</v>
      </c>
      <c r="D12" s="34">
        <v>2333.64</v>
      </c>
      <c r="E12" s="34">
        <v>2333.64</v>
      </c>
      <c r="F12" s="34">
        <f>C12-D12+E12</f>
        <v>-268.40999999999985</v>
      </c>
      <c r="G12" s="12" t="s">
        <v>36</v>
      </c>
      <c r="H12" s="5">
        <v>3.2</v>
      </c>
      <c r="I12" s="32">
        <f>H12*12*H20</f>
        <v>7180.800000000001</v>
      </c>
    </row>
    <row r="13" spans="1:9" s="20" customFormat="1" ht="29.25" customHeight="1">
      <c r="A13" s="4">
        <v>3</v>
      </c>
      <c r="B13" s="18" t="s">
        <v>37</v>
      </c>
      <c r="C13" s="36">
        <v>-131.63</v>
      </c>
      <c r="D13" s="34">
        <v>1144.44</v>
      </c>
      <c r="E13" s="34">
        <v>1144.44</v>
      </c>
      <c r="F13" s="34">
        <f>C13-D13+E13</f>
        <v>-131.6300000000001</v>
      </c>
      <c r="G13" s="12" t="s">
        <v>75</v>
      </c>
      <c r="H13" s="5">
        <v>0.9</v>
      </c>
      <c r="I13" s="32">
        <f>H13*12*H20</f>
        <v>2019.6000000000001</v>
      </c>
    </row>
    <row r="14" spans="1:8" s="20" customFormat="1" ht="30" customHeight="1">
      <c r="A14" s="4">
        <v>4</v>
      </c>
      <c r="B14" s="18" t="s">
        <v>38</v>
      </c>
      <c r="C14" s="36">
        <v>-67.12</v>
      </c>
      <c r="D14" s="34">
        <v>583.56</v>
      </c>
      <c r="E14" s="34">
        <v>583.56</v>
      </c>
      <c r="F14" s="34">
        <f>C14-D14+E14</f>
        <v>-67.12</v>
      </c>
      <c r="G14" s="19"/>
      <c r="H14" s="19"/>
    </row>
    <row r="15" spans="1:8" s="20" customFormat="1" ht="30" customHeight="1">
      <c r="A15" s="4">
        <v>5</v>
      </c>
      <c r="B15" s="18" t="s">
        <v>39</v>
      </c>
      <c r="C15" s="36">
        <v>-63.56</v>
      </c>
      <c r="D15" s="34">
        <v>664.96</v>
      </c>
      <c r="E15" s="34">
        <v>649.97</v>
      </c>
      <c r="F15" s="34">
        <f>C15-D15+E15</f>
        <v>-78.54999999999995</v>
      </c>
      <c r="G15" s="19"/>
      <c r="H15" s="19"/>
    </row>
    <row r="16" spans="1:6" ht="19.5" customHeight="1">
      <c r="A16" s="4"/>
      <c r="B16" s="18" t="s">
        <v>3</v>
      </c>
      <c r="C16" s="35">
        <f>SUM(C11:C15)</f>
        <v>-2946.5499999999997</v>
      </c>
      <c r="D16" s="35">
        <f>SUM(D11:D15)</f>
        <v>25730.559999999998</v>
      </c>
      <c r="E16" s="35">
        <f>SUM(E11:E15)</f>
        <v>25715.57</v>
      </c>
      <c r="F16" s="35">
        <f>SUM(F11:F15)</f>
        <v>-2961.540000000002</v>
      </c>
    </row>
    <row r="17" ht="11.25" customHeight="1"/>
    <row r="18" spans="1:6" ht="15.75">
      <c r="A18" s="47" t="s">
        <v>20</v>
      </c>
      <c r="B18" s="47"/>
      <c r="C18" s="47"/>
      <c r="D18" s="47"/>
      <c r="E18" s="47"/>
      <c r="F18" s="47"/>
    </row>
    <row r="19" spans="1:8" ht="15.75">
      <c r="A19" s="31"/>
      <c r="B19" s="8"/>
      <c r="C19" s="8"/>
      <c r="D19" s="8"/>
      <c r="E19" s="8"/>
      <c r="F19" s="8"/>
      <c r="H19" s="5" t="s">
        <v>21</v>
      </c>
    </row>
    <row r="20" spans="1:8" ht="33" customHeight="1">
      <c r="A20" s="17" t="s">
        <v>34</v>
      </c>
      <c r="B20" s="48" t="s">
        <v>4</v>
      </c>
      <c r="C20" s="48"/>
      <c r="D20" s="48"/>
      <c r="E20" s="48"/>
      <c r="F20" s="21" t="s">
        <v>10</v>
      </c>
      <c r="G20" s="22"/>
      <c r="H20" s="5">
        <f>D5</f>
        <v>187</v>
      </c>
    </row>
    <row r="21" spans="1:10" ht="18" customHeight="1">
      <c r="A21" s="23">
        <v>1</v>
      </c>
      <c r="B21" s="49" t="s">
        <v>5</v>
      </c>
      <c r="C21" s="49"/>
      <c r="D21" s="49"/>
      <c r="E21" s="49"/>
      <c r="F21" s="1">
        <f>I12</f>
        <v>7180.800000000001</v>
      </c>
      <c r="G21" s="24"/>
      <c r="H21" s="5" t="s">
        <v>22</v>
      </c>
      <c r="I21" s="5" t="s">
        <v>23</v>
      </c>
      <c r="J21" s="5" t="s">
        <v>24</v>
      </c>
    </row>
    <row r="22" spans="1:7" ht="18" customHeight="1">
      <c r="A22" s="25">
        <v>2</v>
      </c>
      <c r="B22" s="50" t="s">
        <v>38</v>
      </c>
      <c r="C22" s="50"/>
      <c r="D22" s="50"/>
      <c r="E22" s="50"/>
      <c r="F22" s="2">
        <f>0.26*12*H20</f>
        <v>583.44</v>
      </c>
      <c r="G22" s="24"/>
    </row>
    <row r="23" spans="1:7" ht="24" customHeight="1">
      <c r="A23" s="25">
        <v>3</v>
      </c>
      <c r="B23" s="50" t="s">
        <v>25</v>
      </c>
      <c r="C23" s="50"/>
      <c r="D23" s="50"/>
      <c r="E23" s="50"/>
      <c r="F23" s="2">
        <f>I13</f>
        <v>2019.6000000000001</v>
      </c>
      <c r="G23" s="24"/>
    </row>
    <row r="24" spans="1:7" ht="18.75" customHeight="1" outlineLevel="1">
      <c r="A24" s="25">
        <v>4</v>
      </c>
      <c r="B24" s="50" t="s">
        <v>6</v>
      </c>
      <c r="C24" s="50"/>
      <c r="D24" s="50"/>
      <c r="E24" s="50"/>
      <c r="F24" s="2">
        <f>F25+F26+F27</f>
        <v>2148</v>
      </c>
      <c r="G24" s="24"/>
    </row>
    <row r="25" spans="1:7" ht="13.5" customHeight="1" outlineLevel="1">
      <c r="A25" s="25" t="s">
        <v>7</v>
      </c>
      <c r="B25" s="50" t="s">
        <v>26</v>
      </c>
      <c r="C25" s="50"/>
      <c r="D25" s="50"/>
      <c r="E25" s="50"/>
      <c r="F25" s="3">
        <v>0</v>
      </c>
      <c r="G25" s="12"/>
    </row>
    <row r="26" spans="1:7" ht="15.75" customHeight="1" outlineLevel="1">
      <c r="A26" s="25" t="s">
        <v>7</v>
      </c>
      <c r="B26" s="50" t="s">
        <v>27</v>
      </c>
      <c r="C26" s="50"/>
      <c r="D26" s="50"/>
      <c r="E26" s="50"/>
      <c r="F26" s="3">
        <f>F38</f>
        <v>2148</v>
      </c>
      <c r="G26" s="12"/>
    </row>
    <row r="27" spans="1:7" ht="19.5" customHeight="1" outlineLevel="1">
      <c r="A27" s="25" t="s">
        <v>7</v>
      </c>
      <c r="B27" s="50" t="s">
        <v>28</v>
      </c>
      <c r="C27" s="50"/>
      <c r="D27" s="50"/>
      <c r="E27" s="50"/>
      <c r="F27" s="3">
        <v>0</v>
      </c>
      <c r="G27" s="12"/>
    </row>
    <row r="28" spans="1:7" ht="17.25" customHeight="1">
      <c r="A28" s="25">
        <v>4</v>
      </c>
      <c r="B28" s="46" t="s">
        <v>39</v>
      </c>
      <c r="C28" s="46"/>
      <c r="D28" s="46"/>
      <c r="E28" s="46"/>
      <c r="F28" s="3">
        <f>D15</f>
        <v>664.96</v>
      </c>
      <c r="G28" s="12"/>
    </row>
    <row r="29" spans="1:7" ht="17.25" customHeight="1">
      <c r="A29" s="25">
        <v>5</v>
      </c>
      <c r="B29" s="46" t="s">
        <v>40</v>
      </c>
      <c r="C29" s="46"/>
      <c r="D29" s="46"/>
      <c r="E29" s="46"/>
      <c r="F29" s="3">
        <f>D12+D13</f>
        <v>3478.08</v>
      </c>
      <c r="G29" s="12"/>
    </row>
    <row r="30" spans="1:7" s="28" customFormat="1" ht="21" customHeight="1">
      <c r="A30" s="26"/>
      <c r="B30" s="51" t="s">
        <v>8</v>
      </c>
      <c r="C30" s="51"/>
      <c r="D30" s="51"/>
      <c r="E30" s="51"/>
      <c r="F30" s="27">
        <f>F21+F22+F23+F24+F29+F28</f>
        <v>16074.880000000001</v>
      </c>
      <c r="G30" s="9"/>
    </row>
    <row r="32" spans="1:6" ht="18" customHeight="1">
      <c r="A32" s="37" t="s">
        <v>46</v>
      </c>
      <c r="B32" s="37"/>
      <c r="C32" s="37"/>
      <c r="D32" s="37"/>
      <c r="E32" s="37"/>
      <c r="F32" s="3">
        <f>D7+D16-F30</f>
        <v>23504.31999999998</v>
      </c>
    </row>
    <row r="33" spans="1:6" ht="20.25" customHeight="1">
      <c r="A33" s="37" t="s">
        <v>44</v>
      </c>
      <c r="B33" s="37"/>
      <c r="C33" s="37"/>
      <c r="D33" s="37"/>
      <c r="E33" s="37"/>
      <c r="F33" s="3">
        <f>F16</f>
        <v>-2961.540000000002</v>
      </c>
    </row>
    <row r="34" spans="1:6" ht="18" customHeight="1">
      <c r="A34" s="38" t="s">
        <v>45</v>
      </c>
      <c r="B34" s="38"/>
      <c r="C34" s="38"/>
      <c r="D34" s="38"/>
      <c r="E34" s="38"/>
      <c r="F34" s="3">
        <f>F32+F33</f>
        <v>20542.77999999998</v>
      </c>
    </row>
    <row r="35" ht="11.25" customHeight="1"/>
    <row r="37" spans="1:6" ht="15.75">
      <c r="A37" s="29" t="s">
        <v>16</v>
      </c>
      <c r="B37" s="29" t="s">
        <v>9</v>
      </c>
      <c r="C37" s="52" t="s">
        <v>29</v>
      </c>
      <c r="D37" s="53"/>
      <c r="E37" s="54"/>
      <c r="F37" s="29" t="s">
        <v>30</v>
      </c>
    </row>
    <row r="38" spans="1:6" ht="15.75">
      <c r="A38" s="4"/>
      <c r="B38" s="41" t="s">
        <v>56</v>
      </c>
      <c r="C38" s="55" t="s">
        <v>57</v>
      </c>
      <c r="D38" s="56"/>
      <c r="E38" s="57"/>
      <c r="F38" s="42">
        <f>179*12</f>
        <v>2148</v>
      </c>
    </row>
    <row r="39" spans="1:6" s="28" customFormat="1" ht="15.75">
      <c r="A39" s="58" t="s">
        <v>31</v>
      </c>
      <c r="B39" s="58"/>
      <c r="C39" s="58"/>
      <c r="D39" s="58"/>
      <c r="E39" s="58"/>
      <c r="F39" s="30">
        <f>SUM(F38:F38)</f>
        <v>2148</v>
      </c>
    </row>
  </sheetData>
  <sheetProtection selectLockedCells="1" selectUnlockedCells="1"/>
  <mergeCells count="17">
    <mergeCell ref="B28:E28"/>
    <mergeCell ref="A1:F1"/>
    <mergeCell ref="A2:F2"/>
    <mergeCell ref="A18:F18"/>
    <mergeCell ref="B20:E20"/>
    <mergeCell ref="B21:E21"/>
    <mergeCell ref="B22:E22"/>
    <mergeCell ref="C37:E37"/>
    <mergeCell ref="C38:E38"/>
    <mergeCell ref="A39:E39"/>
    <mergeCell ref="B30:E30"/>
    <mergeCell ref="B23:E23"/>
    <mergeCell ref="B24:E24"/>
    <mergeCell ref="B25:E25"/>
    <mergeCell ref="B26:E26"/>
    <mergeCell ref="B27:E27"/>
    <mergeCell ref="B29:E2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8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7" t="s">
        <v>49</v>
      </c>
      <c r="B1" s="47"/>
      <c r="C1" s="47"/>
      <c r="D1" s="47"/>
      <c r="E1" s="47"/>
      <c r="F1" s="47"/>
      <c r="G1" s="39"/>
    </row>
    <row r="2" spans="1:8" ht="15.75">
      <c r="A2" s="47" t="s">
        <v>43</v>
      </c>
      <c r="B2" s="47"/>
      <c r="C2" s="47"/>
      <c r="D2" s="47"/>
      <c r="E2" s="47"/>
      <c r="F2" s="47"/>
      <c r="G2" s="9"/>
      <c r="H2" s="10"/>
    </row>
    <row r="3" ht="9" customHeight="1"/>
    <row r="4" spans="1:6" ht="15.75" hidden="1" outlineLevel="1">
      <c r="A4" s="12" t="s">
        <v>42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187</v>
      </c>
      <c r="E5" s="12" t="s">
        <v>12</v>
      </c>
      <c r="F5" s="12"/>
    </row>
    <row r="6" ht="9" customHeight="1" collapsed="1">
      <c r="I6" s="33"/>
    </row>
    <row r="7" spans="1:6" ht="15.75">
      <c r="A7" s="9" t="s">
        <v>50</v>
      </c>
      <c r="C7" s="9"/>
      <c r="D7" s="13">
        <v>11052.96</v>
      </c>
      <c r="E7" s="9" t="s">
        <v>48</v>
      </c>
      <c r="F7" s="9"/>
    </row>
    <row r="8" spans="1:6" ht="15.75">
      <c r="A8" s="9" t="s">
        <v>51</v>
      </c>
      <c r="C8" s="12"/>
      <c r="D8" s="14">
        <f>C16</f>
        <v>-4461.73</v>
      </c>
      <c r="E8" s="12" t="s">
        <v>14</v>
      </c>
      <c r="F8" s="12"/>
    </row>
    <row r="9" spans="2:6" ht="15.75">
      <c r="B9" s="12"/>
      <c r="C9" s="12"/>
      <c r="D9" s="12"/>
      <c r="E9" s="12"/>
      <c r="F9" s="15" t="s">
        <v>15</v>
      </c>
    </row>
    <row r="10" spans="1:6" s="11" customFormat="1" ht="28.5" customHeight="1">
      <c r="A10" s="4" t="s">
        <v>16</v>
      </c>
      <c r="B10" s="16" t="s">
        <v>17</v>
      </c>
      <c r="C10" s="17" t="s">
        <v>52</v>
      </c>
      <c r="D10" s="17" t="s">
        <v>0</v>
      </c>
      <c r="E10" s="17" t="s">
        <v>19</v>
      </c>
      <c r="F10" s="17" t="s">
        <v>53</v>
      </c>
    </row>
    <row r="11" spans="1:9" s="20" customFormat="1" ht="30" customHeight="1">
      <c r="A11" s="4">
        <v>1</v>
      </c>
      <c r="B11" s="18" t="s">
        <v>1</v>
      </c>
      <c r="C11" s="36">
        <v>-3673.82</v>
      </c>
      <c r="D11" s="34">
        <v>21003.96</v>
      </c>
      <c r="E11" s="34">
        <v>22261.95</v>
      </c>
      <c r="F11" s="34">
        <f>C11-D11+E11</f>
        <v>-2415.829999999998</v>
      </c>
      <c r="G11" s="5" t="s">
        <v>35</v>
      </c>
      <c r="H11" s="5">
        <v>9.36</v>
      </c>
      <c r="I11" s="33">
        <f>H11*12*H20</f>
        <v>21003.84</v>
      </c>
    </row>
    <row r="12" spans="1:9" s="20" customFormat="1" ht="15.75">
      <c r="A12" s="4">
        <v>2</v>
      </c>
      <c r="B12" s="18" t="s">
        <v>2</v>
      </c>
      <c r="C12" s="36">
        <v>-408.18</v>
      </c>
      <c r="D12" s="34">
        <v>2333.64</v>
      </c>
      <c r="E12" s="34">
        <v>2473.41</v>
      </c>
      <c r="F12" s="34">
        <f>C12-D12+E12</f>
        <v>-268.40999999999985</v>
      </c>
      <c r="G12" s="12" t="s">
        <v>36</v>
      </c>
      <c r="H12" s="5">
        <v>3.2</v>
      </c>
      <c r="I12" s="32">
        <f>H12*12*H20</f>
        <v>7180.800000000001</v>
      </c>
    </row>
    <row r="13" spans="1:9" s="20" customFormat="1" ht="29.25" customHeight="1">
      <c r="A13" s="4">
        <v>3</v>
      </c>
      <c r="B13" s="18" t="s">
        <v>37</v>
      </c>
      <c r="C13" s="36">
        <v>-258.57</v>
      </c>
      <c r="D13" s="34">
        <v>1144.44</v>
      </c>
      <c r="E13" s="34">
        <v>1271.38</v>
      </c>
      <c r="F13" s="34">
        <f>C13-D13+E13</f>
        <v>-131.62999999999988</v>
      </c>
      <c r="G13" s="12" t="s">
        <v>74</v>
      </c>
      <c r="H13" s="5">
        <v>0.9</v>
      </c>
      <c r="I13" s="32">
        <f>H13*12*H20</f>
        <v>2019.6000000000001</v>
      </c>
    </row>
    <row r="14" spans="1:8" s="20" customFormat="1" ht="30" customHeight="1">
      <c r="A14" s="4">
        <v>4</v>
      </c>
      <c r="B14" s="18" t="s">
        <v>38</v>
      </c>
      <c r="C14" s="36">
        <v>-102.07</v>
      </c>
      <c r="D14" s="34">
        <v>583.56</v>
      </c>
      <c r="E14" s="34">
        <v>618.51</v>
      </c>
      <c r="F14" s="34">
        <f>C14-D14+E14</f>
        <v>-67.11999999999989</v>
      </c>
      <c r="G14" s="19"/>
      <c r="H14" s="19"/>
    </row>
    <row r="15" spans="1:8" s="20" customFormat="1" ht="30" customHeight="1">
      <c r="A15" s="4">
        <v>5</v>
      </c>
      <c r="B15" s="18" t="s">
        <v>39</v>
      </c>
      <c r="C15" s="36">
        <v>-19.09</v>
      </c>
      <c r="D15" s="34">
        <f>125.07+152.77</f>
        <v>277.84000000000003</v>
      </c>
      <c r="E15" s="34">
        <v>233.37</v>
      </c>
      <c r="F15" s="34">
        <f>C15-D15+E15</f>
        <v>-63.56</v>
      </c>
      <c r="G15" s="19"/>
      <c r="H15" s="19"/>
    </row>
    <row r="16" spans="1:6" ht="19.5" customHeight="1">
      <c r="A16" s="4"/>
      <c r="B16" s="18" t="s">
        <v>3</v>
      </c>
      <c r="C16" s="35">
        <f>SUM(C11:C15)</f>
        <v>-4461.73</v>
      </c>
      <c r="D16" s="35">
        <f>SUM(D11:D15)</f>
        <v>25343.44</v>
      </c>
      <c r="E16" s="35">
        <f>SUM(E11:E15)</f>
        <v>26858.62</v>
      </c>
      <c r="F16" s="35">
        <f>SUM(F11:F15)</f>
        <v>-2946.549999999998</v>
      </c>
    </row>
    <row r="17" ht="11.25" customHeight="1"/>
    <row r="18" spans="1:6" ht="15.75">
      <c r="A18" s="47" t="s">
        <v>20</v>
      </c>
      <c r="B18" s="47"/>
      <c r="C18" s="47"/>
      <c r="D18" s="47"/>
      <c r="E18" s="47"/>
      <c r="F18" s="47"/>
    </row>
    <row r="19" spans="1:8" ht="15.75">
      <c r="A19" s="39"/>
      <c r="B19" s="39"/>
      <c r="C19" s="39"/>
      <c r="D19" s="39"/>
      <c r="E19" s="39"/>
      <c r="F19" s="39"/>
      <c r="H19" s="5" t="s">
        <v>21</v>
      </c>
    </row>
    <row r="20" spans="1:8" ht="33" customHeight="1">
      <c r="A20" s="17" t="s">
        <v>34</v>
      </c>
      <c r="B20" s="48" t="s">
        <v>4</v>
      </c>
      <c r="C20" s="48"/>
      <c r="D20" s="48"/>
      <c r="E20" s="48"/>
      <c r="F20" s="21" t="s">
        <v>10</v>
      </c>
      <c r="G20" s="22"/>
      <c r="H20" s="5">
        <f>D5</f>
        <v>187</v>
      </c>
    </row>
    <row r="21" spans="1:10" ht="18" customHeight="1">
      <c r="A21" s="23">
        <v>1</v>
      </c>
      <c r="B21" s="49" t="s">
        <v>5</v>
      </c>
      <c r="C21" s="49"/>
      <c r="D21" s="49"/>
      <c r="E21" s="49"/>
      <c r="F21" s="1">
        <f>I12</f>
        <v>7180.800000000001</v>
      </c>
      <c r="G21" s="24"/>
      <c r="H21" s="5" t="s">
        <v>22</v>
      </c>
      <c r="I21" s="5" t="s">
        <v>23</v>
      </c>
      <c r="J21" s="5" t="s">
        <v>24</v>
      </c>
    </row>
    <row r="22" spans="1:7" ht="18" customHeight="1">
      <c r="A22" s="25">
        <v>2</v>
      </c>
      <c r="B22" s="50" t="s">
        <v>38</v>
      </c>
      <c r="C22" s="50"/>
      <c r="D22" s="50"/>
      <c r="E22" s="50"/>
      <c r="F22" s="2">
        <f>0.26*12*H20</f>
        <v>583.44</v>
      </c>
      <c r="G22" s="24"/>
    </row>
    <row r="23" spans="1:7" ht="18" customHeight="1">
      <c r="A23" s="25">
        <v>3</v>
      </c>
      <c r="B23" s="50" t="s">
        <v>25</v>
      </c>
      <c r="C23" s="50"/>
      <c r="D23" s="50"/>
      <c r="E23" s="50"/>
      <c r="F23" s="2">
        <f>I13</f>
        <v>2019.6000000000001</v>
      </c>
      <c r="G23" s="24"/>
    </row>
    <row r="24" spans="1:7" ht="14.25" customHeight="1" outlineLevel="1">
      <c r="A24" s="25">
        <v>4</v>
      </c>
      <c r="B24" s="50" t="s">
        <v>6</v>
      </c>
      <c r="C24" s="50"/>
      <c r="D24" s="50"/>
      <c r="E24" s="50"/>
      <c r="F24" s="2">
        <f>F25+F26+F27</f>
        <v>9008</v>
      </c>
      <c r="G24" s="24"/>
    </row>
    <row r="25" spans="1:7" ht="15.75" customHeight="1" outlineLevel="1">
      <c r="A25" s="25" t="s">
        <v>7</v>
      </c>
      <c r="B25" s="50" t="s">
        <v>26</v>
      </c>
      <c r="C25" s="50"/>
      <c r="D25" s="50"/>
      <c r="E25" s="50"/>
      <c r="F25" s="3">
        <v>0</v>
      </c>
      <c r="G25" s="12"/>
    </row>
    <row r="26" spans="1:7" ht="15" customHeight="1" outlineLevel="1">
      <c r="A26" s="25" t="s">
        <v>7</v>
      </c>
      <c r="B26" s="50" t="s">
        <v>27</v>
      </c>
      <c r="C26" s="50"/>
      <c r="D26" s="50"/>
      <c r="E26" s="50"/>
      <c r="F26" s="3">
        <f>F38+F39</f>
        <v>2886</v>
      </c>
      <c r="G26" s="12"/>
    </row>
    <row r="27" spans="1:7" ht="19.5" customHeight="1" outlineLevel="1">
      <c r="A27" s="25" t="s">
        <v>7</v>
      </c>
      <c r="B27" s="50" t="s">
        <v>28</v>
      </c>
      <c r="C27" s="50"/>
      <c r="D27" s="50"/>
      <c r="E27" s="50"/>
      <c r="F27" s="3">
        <f>F40</f>
        <v>6122</v>
      </c>
      <c r="G27" s="12"/>
    </row>
    <row r="28" spans="1:7" ht="17.25" customHeight="1">
      <c r="A28" s="25">
        <v>4</v>
      </c>
      <c r="B28" s="46" t="s">
        <v>39</v>
      </c>
      <c r="C28" s="46"/>
      <c r="D28" s="46"/>
      <c r="E28" s="46"/>
      <c r="F28" s="3">
        <f>D15</f>
        <v>277.84000000000003</v>
      </c>
      <c r="G28" s="12"/>
    </row>
    <row r="29" spans="1:7" ht="17.25" customHeight="1">
      <c r="A29" s="25">
        <v>5</v>
      </c>
      <c r="B29" s="46" t="s">
        <v>40</v>
      </c>
      <c r="C29" s="46"/>
      <c r="D29" s="46"/>
      <c r="E29" s="46"/>
      <c r="F29" s="3">
        <f>D12+D13</f>
        <v>3478.08</v>
      </c>
      <c r="G29" s="12"/>
    </row>
    <row r="30" spans="1:7" s="28" customFormat="1" ht="21" customHeight="1">
      <c r="A30" s="26"/>
      <c r="B30" s="51" t="s">
        <v>8</v>
      </c>
      <c r="C30" s="51"/>
      <c r="D30" s="51"/>
      <c r="E30" s="51"/>
      <c r="F30" s="27">
        <f>F21+F22+F23+F24+F29+F28</f>
        <v>22547.760000000006</v>
      </c>
      <c r="G30" s="9"/>
    </row>
    <row r="32" spans="1:6" ht="18" customHeight="1">
      <c r="A32" s="37" t="s">
        <v>54</v>
      </c>
      <c r="B32" s="37"/>
      <c r="C32" s="37"/>
      <c r="D32" s="37"/>
      <c r="E32" s="37"/>
      <c r="F32" s="3">
        <f>D7+D16-F30</f>
        <v>13848.639999999989</v>
      </c>
    </row>
    <row r="33" spans="1:6" ht="20.25" customHeight="1">
      <c r="A33" s="37" t="s">
        <v>55</v>
      </c>
      <c r="B33" s="37"/>
      <c r="C33" s="37"/>
      <c r="D33" s="37"/>
      <c r="E33" s="37"/>
      <c r="F33" s="3">
        <f>F16</f>
        <v>-2946.549999999998</v>
      </c>
    </row>
    <row r="34" spans="1:6" ht="18" customHeight="1">
      <c r="A34" s="38" t="s">
        <v>45</v>
      </c>
      <c r="B34" s="38"/>
      <c r="C34" s="38"/>
      <c r="D34" s="38"/>
      <c r="E34" s="38"/>
      <c r="F34" s="3">
        <f>F32+F33</f>
        <v>10902.089999999991</v>
      </c>
    </row>
    <row r="35" ht="11.25" customHeight="1"/>
    <row r="37" spans="1:6" ht="15.75">
      <c r="A37" s="29" t="s">
        <v>16</v>
      </c>
      <c r="B37" s="29" t="s">
        <v>9</v>
      </c>
      <c r="C37" s="52" t="s">
        <v>29</v>
      </c>
      <c r="D37" s="53"/>
      <c r="E37" s="54"/>
      <c r="F37" s="29" t="s">
        <v>30</v>
      </c>
    </row>
    <row r="38" spans="1:6" ht="15.75" customHeight="1">
      <c r="A38" s="29"/>
      <c r="B38" s="41" t="s">
        <v>56</v>
      </c>
      <c r="C38" s="55" t="s">
        <v>57</v>
      </c>
      <c r="D38" s="56"/>
      <c r="E38" s="57"/>
      <c r="F38" s="42">
        <f>179*12</f>
        <v>2148</v>
      </c>
    </row>
    <row r="39" spans="1:6" ht="15.75">
      <c r="A39" s="29"/>
      <c r="B39" s="43">
        <v>41737</v>
      </c>
      <c r="C39" s="55" t="s">
        <v>58</v>
      </c>
      <c r="D39" s="56"/>
      <c r="E39" s="57"/>
      <c r="F39" s="42">
        <v>738</v>
      </c>
    </row>
    <row r="40" spans="1:6" ht="15.75">
      <c r="A40" s="29"/>
      <c r="B40" s="43">
        <v>41886</v>
      </c>
      <c r="C40" s="55" t="s">
        <v>59</v>
      </c>
      <c r="D40" s="56"/>
      <c r="E40" s="57"/>
      <c r="F40" s="42">
        <v>6122</v>
      </c>
    </row>
    <row r="41" spans="1:6" ht="15.75" customHeight="1">
      <c r="A41" s="4"/>
      <c r="B41" s="6"/>
      <c r="C41" s="59"/>
      <c r="D41" s="60"/>
      <c r="E41" s="61"/>
      <c r="F41" s="7"/>
    </row>
    <row r="42" spans="1:6" s="28" customFormat="1" ht="15.75">
      <c r="A42" s="58" t="s">
        <v>31</v>
      </c>
      <c r="B42" s="58"/>
      <c r="C42" s="58"/>
      <c r="D42" s="58"/>
      <c r="E42" s="58"/>
      <c r="F42" s="30">
        <f>SUM(F38:F41)</f>
        <v>9008</v>
      </c>
    </row>
  </sheetData>
  <sheetProtection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41:E41"/>
    <mergeCell ref="A42:E42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2017-08-30T10:07:26Z</cp:lastPrinted>
  <dcterms:created xsi:type="dcterms:W3CDTF">2015-10-12T10:40:12Z</dcterms:created>
  <dcterms:modified xsi:type="dcterms:W3CDTF">2018-03-28T08:33:32Z</dcterms:modified>
  <cp:category/>
  <cp:version/>
  <cp:contentType/>
  <cp:contentStatus/>
</cp:coreProperties>
</file>