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<sst xmlns="http://schemas.openxmlformats.org/spreadsheetml/2006/main" count="286" uniqueCount="104">
  <si>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</si>
  <si>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</si>
  <si>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</si>
  <si>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</si>
  <si>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</si>
  <si>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</si>
  <si>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</si>
  <si>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</si>
  <si>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</si>
  <si>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</si>
  <si>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</si>
  <si>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</si>
  <si>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</si>
  <si>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</si>
  <si>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</si>
  <si>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</si>
  <si>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</si>
  <si>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</si>
  <si>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</si>
  <si>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</si>
  <si>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</si>
  <si>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</si>
  <si>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</si>
  <si>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</si>
  <si>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</si>
  <si>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</si>
  <si>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</si>
  <si>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</si>
  <si>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</si>
  <si>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</si>
  <si>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</si>
  <si>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</si>
  <si>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</si>
  <si>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</si>
  <si>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</si>
  <si>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</si>
  <si>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</si>
  <si>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</si>
  <si>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</si>
  <si>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</si>
  <si>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</si>
  <si>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</si>
  <si>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</si>
  <si>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</si>
  <si>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</si>
  <si>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</si>
  <si>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</si>
  <si>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</si>
  <si>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</si>
  <si>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</si>
  <si>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</si>
  <si>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</si>
  <si>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Вывоз КГМ</t>
  </si>
  <si>
    <t>5.</t>
  </si>
  <si>
    <t>Осмотры</t>
  </si>
  <si>
    <t>Вывоз и складирование ТБО</t>
  </si>
  <si>
    <t>двор</t>
  </si>
  <si>
    <t>Сальдо на 01.01.2015г (по начислениям) (+)</t>
  </si>
  <si>
    <t>руб. (прибыль)</t>
  </si>
  <si>
    <t>Электроэнергия МОП</t>
  </si>
  <si>
    <t>снятие показаний</t>
  </si>
  <si>
    <t>6.</t>
  </si>
  <si>
    <t>Экономист ООО «УК Старый город»                                                                     Хромушина Т.В.</t>
  </si>
  <si>
    <t xml:space="preserve">Выполненные работы </t>
  </si>
  <si>
    <t>В управлении ООО «УК Старый Город» - с 01.06.2012  года</t>
  </si>
  <si>
    <t>Ул. Краснокаменная, д. 29 А</t>
  </si>
  <si>
    <t>Ул. Краснокаменная, д. 29а</t>
  </si>
  <si>
    <t>Общая площадь квартир –  197,8 м.кв.</t>
  </si>
  <si>
    <t>Остаток на 01.01.2014 года – 20999,78 (+)</t>
  </si>
  <si>
    <t>7.</t>
  </si>
  <si>
    <t>4655,45</t>
  </si>
  <si>
    <t>Сумма работ</t>
  </si>
  <si>
    <t>28,01,2014-31,12,2014</t>
  </si>
  <si>
    <t>частичный ремонт кровли, аренда автовышки</t>
  </si>
  <si>
    <t>снятие показаний общедомового прибора учета э/э</t>
  </si>
  <si>
    <t>электромонтажные работы</t>
  </si>
  <si>
    <t>арс</t>
  </si>
  <si>
    <t>ежемесячно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</si>
  <si>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</si>
  <si>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</si>
  <si>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</si>
  <si>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</si>
  <si>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</si>
  <si>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</si>
  <si>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</si>
  <si>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</si>
  <si>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</si>
  <si>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</si>
  <si>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</si>
  <si>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Аварийные работы</t>
  </si>
  <si>
    <t>Ремонт групповых щитков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</si>
  <si>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</si>
  <si>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</si>
  <si>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</si>
  <si>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</si>
  <si>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</si>
  <si>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</si>
  <si>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</si>
  <si>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</si>
  <si>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</si>
  <si>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</si>
  <si>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кгм</t>
  </si>
  <si>
    <t>дворника нет, поэтому покос не входит</t>
  </si>
  <si>
    <t>Аварийные работы. Засор канализации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</si>
</sst>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2" xfId="0" applyFont="1" applyBorder="1" applyAlignment="1">
      <alignment horizontal="right"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2" fillId="13" borderId="13" xfId="0" applyFont="1" applyFill="1" applyBorder="1" applyAlignment="1">
      <alignment horizontal="center" vertical="center"/>
    </xf>
    <xf numFmtId="14" fontId="2" fillId="13" borderId="13" xfId="0" applyNumberFormat="1" applyFont="1" applyFill="1" applyBorder="1" applyAlignment="1">
      <alignment horizontal="center" vertical="center"/>
    </xf>
    <xf numFmtId="2" fontId="2" fillId="13" borderId="13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13" borderId="25" xfId="0" applyFont="1" applyFill="1" applyBorder="1" applyAlignment="1">
      <alignment horizontal="left" vertical="center" wrapText="1"/>
    </xf>
    <xf numFmtId="0" fontId="2" fillId="13" borderId="26" xfId="0" applyFont="1" applyFill="1" applyBorder="1" applyAlignment="1">
      <alignment horizontal="left" vertical="center" wrapText="1"/>
    </xf>
    <xf numFmtId="0" fontId="2" fillId="13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8" fillId="33" borderId="0" xfId="0" applyNumberFormat="1" applyFont="1" applyFill="1" applyAlignment="1">
      <alignment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left" vertical="center"/>
    </xf>
    <xf numFmtId="0" fontId="46" fillId="33" borderId="29" xfId="0" applyFont="1" applyFill="1" applyBorder="1" applyAlignment="1">
      <alignment horizontal="left" vertical="center"/>
    </xf>
    <xf numFmtId="0" fontId="46" fillId="33" borderId="30" xfId="0" applyFont="1" applyFill="1" applyBorder="1" applyAlignment="1">
      <alignment horizontal="left" vertical="center"/>
    </xf>
    <xf numFmtId="0" fontId="46" fillId="37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9">
      <selection activeCell="F37" sqref="F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0" t="s">
        <v>91</v>
      </c>
      <c r="B1" s="80"/>
      <c r="C1" s="80"/>
      <c r="D1" s="80"/>
      <c r="E1" s="80"/>
      <c r="F1" s="80"/>
      <c r="G1" s="74"/>
    </row>
    <row r="2" spans="1:8" ht="15.75">
      <c r="A2" s="80" t="s">
        <v>65</v>
      </c>
      <c r="B2" s="80"/>
      <c r="C2" s="80"/>
      <c r="D2" s="80"/>
      <c r="E2" s="80"/>
      <c r="F2" s="80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197.8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92</v>
      </c>
      <c r="C7" s="9"/>
      <c r="D7" s="13">
        <f>'2016'!F32</f>
        <v>52476.362</v>
      </c>
      <c r="E7" s="9" t="s">
        <v>58</v>
      </c>
      <c r="F7" s="9"/>
    </row>
    <row r="8" spans="1:6" ht="15.75">
      <c r="A8" s="9" t="s">
        <v>93</v>
      </c>
      <c r="C8" s="12"/>
      <c r="D8" s="14">
        <f>C19</f>
        <v>-5900.979999999996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94</v>
      </c>
      <c r="D10" s="17" t="s">
        <v>0</v>
      </c>
      <c r="E10" s="17" t="s">
        <v>28</v>
      </c>
      <c r="F10" s="17" t="s">
        <v>95</v>
      </c>
    </row>
    <row r="11" spans="1:9" s="20" customFormat="1" ht="30" customHeight="1">
      <c r="A11" s="4">
        <v>1</v>
      </c>
      <c r="B11" s="18" t="s">
        <v>2</v>
      </c>
      <c r="C11" s="57">
        <v>-4655.449999999997</v>
      </c>
      <c r="D11" s="55">
        <v>24804.02</v>
      </c>
      <c r="E11" s="55">
        <v>23313.85</v>
      </c>
      <c r="F11" s="55">
        <f aca="true" t="shared" si="0" ref="F11:F18">C11-D11+E11</f>
        <v>-6145.619999999999</v>
      </c>
      <c r="G11" s="5" t="s">
        <v>43</v>
      </c>
      <c r="H11" s="5">
        <v>10.45</v>
      </c>
      <c r="I11" s="33">
        <f>H11*12*H23</f>
        <v>24804.12</v>
      </c>
    </row>
    <row r="12" spans="1:9" s="20" customFormat="1" ht="15.75">
      <c r="A12" s="4">
        <v>2</v>
      </c>
      <c r="B12" s="18" t="s">
        <v>3</v>
      </c>
      <c r="C12" s="57">
        <v>-463.30999999999995</v>
      </c>
      <c r="D12" s="55">
        <v>2468.52</v>
      </c>
      <c r="E12" s="55">
        <v>2320.22</v>
      </c>
      <c r="F12" s="55">
        <f t="shared" si="0"/>
        <v>-611.6100000000001</v>
      </c>
      <c r="G12" s="12" t="s">
        <v>44</v>
      </c>
      <c r="H12" s="5">
        <v>3.2</v>
      </c>
      <c r="I12" s="32">
        <f>H12*12*H23</f>
        <v>7595.520000000001</v>
      </c>
    </row>
    <row r="13" spans="1:9" s="20" customFormat="1" ht="29.25" customHeight="1">
      <c r="A13" s="4">
        <v>3</v>
      </c>
      <c r="B13" s="18" t="s">
        <v>47</v>
      </c>
      <c r="C13" s="57">
        <v>-227.2299999999998</v>
      </c>
      <c r="D13" s="55">
        <v>1210.56</v>
      </c>
      <c r="E13" s="55">
        <v>1137.84</v>
      </c>
      <c r="F13" s="55">
        <f t="shared" si="0"/>
        <v>-299.9499999999998</v>
      </c>
      <c r="G13" s="12" t="s">
        <v>101</v>
      </c>
      <c r="H13" s="5">
        <v>0.69</v>
      </c>
      <c r="I13" s="32">
        <f>H13*12*H23</f>
        <v>1637.7839999999999</v>
      </c>
    </row>
    <row r="14" spans="1:8" s="20" customFormat="1" ht="30" customHeight="1">
      <c r="A14" s="4">
        <v>4</v>
      </c>
      <c r="B14" s="18" t="s">
        <v>48</v>
      </c>
      <c r="C14" s="57">
        <v>-115.82999999999993</v>
      </c>
      <c r="D14" s="55">
        <v>884.19</v>
      </c>
      <c r="E14" s="55">
        <v>693.94</v>
      </c>
      <c r="F14" s="55">
        <f t="shared" si="0"/>
        <v>-306.0799999999999</v>
      </c>
      <c r="G14" s="19" t="s">
        <v>56</v>
      </c>
      <c r="H14" s="19">
        <v>1.67</v>
      </c>
    </row>
    <row r="15" spans="1:8" s="20" customFormat="1" ht="30" customHeight="1">
      <c r="A15" s="4">
        <v>5</v>
      </c>
      <c r="B15" s="18" t="s">
        <v>59</v>
      </c>
      <c r="C15" s="57">
        <v>-439.1600000000001</v>
      </c>
      <c r="D15" s="55">
        <f>72.01+25.95</f>
        <v>97.96000000000001</v>
      </c>
      <c r="E15" s="55">
        <v>169.97</v>
      </c>
      <c r="F15" s="55">
        <f t="shared" si="0"/>
        <v>-367.1500000000001</v>
      </c>
      <c r="G15" s="19"/>
      <c r="H15" s="19"/>
    </row>
    <row r="16" spans="1:8" s="20" customFormat="1" ht="30" customHeight="1">
      <c r="A16" s="4">
        <v>6</v>
      </c>
      <c r="B16" s="18" t="s">
        <v>98</v>
      </c>
      <c r="C16" s="78">
        <v>0</v>
      </c>
      <c r="D16" s="56">
        <f>158.58+52.86</f>
        <v>211.44</v>
      </c>
      <c r="E16" s="56">
        <v>181.12</v>
      </c>
      <c r="F16" s="55">
        <f t="shared" si="0"/>
        <v>-30.319999999999993</v>
      </c>
      <c r="G16" s="19"/>
      <c r="H16" s="102" t="s">
        <v>102</v>
      </c>
    </row>
    <row r="17" spans="1:8" s="20" customFormat="1" ht="30" customHeight="1">
      <c r="A17" s="4">
        <v>7</v>
      </c>
      <c r="B17" s="18" t="s">
        <v>99</v>
      </c>
      <c r="C17" s="78">
        <v>0</v>
      </c>
      <c r="D17" s="56">
        <f>113.84</f>
        <v>113.84</v>
      </c>
      <c r="E17" s="56">
        <v>89.35</v>
      </c>
      <c r="F17" s="55">
        <f t="shared" si="0"/>
        <v>-24.49000000000001</v>
      </c>
      <c r="G17" s="19"/>
      <c r="H17" s="19"/>
    </row>
    <row r="18" spans="1:8" s="20" customFormat="1" ht="30" customHeight="1">
      <c r="A18" s="4">
        <v>8</v>
      </c>
      <c r="B18" s="18" t="s">
        <v>100</v>
      </c>
      <c r="C18" s="78">
        <v>0</v>
      </c>
      <c r="D18" s="56">
        <f>3068.15+1425.77-25.95</f>
        <v>4467.97</v>
      </c>
      <c r="E18" s="56">
        <v>4195.57</v>
      </c>
      <c r="F18" s="55">
        <f t="shared" si="0"/>
        <v>-272.40000000000055</v>
      </c>
      <c r="G18" s="19"/>
      <c r="H18" s="19"/>
    </row>
    <row r="19" spans="1:6" ht="19.5" customHeight="1">
      <c r="A19" s="4"/>
      <c r="B19" s="18" t="s">
        <v>4</v>
      </c>
      <c r="C19" s="56">
        <f>SUM(C11:C18)</f>
        <v>-5900.979999999996</v>
      </c>
      <c r="D19" s="56">
        <f>SUM(D11:D18)</f>
        <v>34258.5</v>
      </c>
      <c r="E19" s="56">
        <f>SUM(E11:E18)</f>
        <v>32101.859999999997</v>
      </c>
      <c r="F19" s="56">
        <f>SUM(F11:F18)</f>
        <v>-8057.62</v>
      </c>
    </row>
    <row r="20" ht="11.25" customHeight="1"/>
    <row r="21" spans="1:6" ht="15.75">
      <c r="A21" s="80" t="s">
        <v>29</v>
      </c>
      <c r="B21" s="80"/>
      <c r="C21" s="80"/>
      <c r="D21" s="80"/>
      <c r="E21" s="80"/>
      <c r="F21" s="80"/>
    </row>
    <row r="22" spans="1:8" ht="15.75">
      <c r="A22" s="74"/>
      <c r="B22" s="74"/>
      <c r="C22" s="74"/>
      <c r="D22" s="74"/>
      <c r="E22" s="74"/>
      <c r="F22" s="74"/>
      <c r="H22" s="5" t="s">
        <v>30</v>
      </c>
    </row>
    <row r="23" spans="1:8" ht="33" customHeight="1">
      <c r="A23" s="17" t="s">
        <v>42</v>
      </c>
      <c r="B23" s="81" t="s">
        <v>6</v>
      </c>
      <c r="C23" s="81"/>
      <c r="D23" s="81"/>
      <c r="E23" s="81"/>
      <c r="F23" s="21" t="s">
        <v>18</v>
      </c>
      <c r="G23" s="22"/>
      <c r="H23" s="5">
        <f>D5</f>
        <v>197.8</v>
      </c>
    </row>
    <row r="24" spans="1:10" ht="18" customHeight="1">
      <c r="A24" s="23">
        <v>1</v>
      </c>
      <c r="B24" s="82" t="s">
        <v>8</v>
      </c>
      <c r="C24" s="82"/>
      <c r="D24" s="82"/>
      <c r="E24" s="82"/>
      <c r="F24" s="1">
        <f>I12</f>
        <v>7595.520000000001</v>
      </c>
      <c r="G24" s="24"/>
      <c r="H24" s="5" t="s">
        <v>31</v>
      </c>
      <c r="I24" s="5" t="s">
        <v>32</v>
      </c>
      <c r="J24" s="5" t="s">
        <v>33</v>
      </c>
    </row>
    <row r="25" spans="1:7" ht="18" customHeight="1">
      <c r="A25" s="25">
        <v>2</v>
      </c>
      <c r="B25" s="83" t="s">
        <v>48</v>
      </c>
      <c r="C25" s="83"/>
      <c r="D25" s="83"/>
      <c r="E25" s="83"/>
      <c r="F25" s="2">
        <f>D14</f>
        <v>884.19</v>
      </c>
      <c r="G25" s="24"/>
    </row>
    <row r="26" spans="1:7" ht="31.5" customHeight="1">
      <c r="A26" s="25">
        <v>3</v>
      </c>
      <c r="B26" s="83" t="s">
        <v>78</v>
      </c>
      <c r="C26" s="83"/>
      <c r="D26" s="83"/>
      <c r="E26" s="83"/>
      <c r="F26" s="2">
        <f>I13</f>
        <v>1637.7839999999999</v>
      </c>
      <c r="G26" s="24"/>
    </row>
    <row r="27" spans="1:7" ht="18" customHeight="1">
      <c r="A27" s="25">
        <v>4</v>
      </c>
      <c r="B27" s="83" t="s">
        <v>12</v>
      </c>
      <c r="C27" s="83"/>
      <c r="D27" s="83"/>
      <c r="E27" s="83"/>
      <c r="F27" s="2">
        <f>F28+F29+F30</f>
        <v>690</v>
      </c>
      <c r="G27" s="24"/>
    </row>
    <row r="28" spans="1:7" ht="16.5" customHeight="1">
      <c r="A28" s="25" t="s">
        <v>13</v>
      </c>
      <c r="B28" s="83" t="s">
        <v>34</v>
      </c>
      <c r="C28" s="83"/>
      <c r="D28" s="83"/>
      <c r="E28" s="83"/>
      <c r="F28" s="3">
        <v>0</v>
      </c>
      <c r="G28" s="12"/>
    </row>
    <row r="29" spans="1:7" ht="16.5" customHeight="1">
      <c r="A29" s="25" t="s">
        <v>13</v>
      </c>
      <c r="B29" s="83" t="s">
        <v>35</v>
      </c>
      <c r="C29" s="83"/>
      <c r="D29" s="83"/>
      <c r="E29" s="83"/>
      <c r="F29" s="3">
        <v>0</v>
      </c>
      <c r="G29" s="12"/>
    </row>
    <row r="30" spans="1:7" ht="16.5" customHeight="1">
      <c r="A30" s="25" t="s">
        <v>13</v>
      </c>
      <c r="B30" s="83" t="s">
        <v>89</v>
      </c>
      <c r="C30" s="83"/>
      <c r="D30" s="83"/>
      <c r="E30" s="83"/>
      <c r="F30" s="3">
        <f>F44</f>
        <v>690</v>
      </c>
      <c r="G30" s="12"/>
    </row>
    <row r="31" spans="1:7" ht="17.25" customHeight="1">
      <c r="A31" s="25">
        <v>5</v>
      </c>
      <c r="B31" s="79" t="s">
        <v>55</v>
      </c>
      <c r="C31" s="79"/>
      <c r="D31" s="79"/>
      <c r="E31" s="79"/>
      <c r="F31" s="3">
        <f>D12+D13</f>
        <v>3679.08</v>
      </c>
      <c r="G31" s="12"/>
    </row>
    <row r="32" spans="1:7" ht="17.25" customHeight="1">
      <c r="A32" s="25">
        <v>6</v>
      </c>
      <c r="B32" s="79" t="s">
        <v>59</v>
      </c>
      <c r="C32" s="79"/>
      <c r="D32" s="79"/>
      <c r="E32" s="79"/>
      <c r="F32" s="3">
        <f>D15</f>
        <v>97.96000000000001</v>
      </c>
      <c r="G32" s="12"/>
    </row>
    <row r="33" spans="1:7" ht="17.25" customHeight="1">
      <c r="A33" s="25">
        <v>7</v>
      </c>
      <c r="B33" s="79" t="s">
        <v>98</v>
      </c>
      <c r="C33" s="79"/>
      <c r="D33" s="79"/>
      <c r="E33" s="79"/>
      <c r="F33" s="3">
        <f>D16</f>
        <v>211.44</v>
      </c>
      <c r="G33" s="12"/>
    </row>
    <row r="34" spans="1:7" ht="17.25" customHeight="1">
      <c r="A34" s="25">
        <v>8</v>
      </c>
      <c r="B34" s="79" t="s">
        <v>99</v>
      </c>
      <c r="C34" s="79"/>
      <c r="D34" s="79"/>
      <c r="E34" s="79"/>
      <c r="F34" s="3">
        <f>D17</f>
        <v>113.84</v>
      </c>
      <c r="G34" s="12"/>
    </row>
    <row r="35" spans="1:7" ht="17.25" customHeight="1">
      <c r="A35" s="25">
        <v>9</v>
      </c>
      <c r="B35" s="79" t="s">
        <v>100</v>
      </c>
      <c r="C35" s="79"/>
      <c r="D35" s="79"/>
      <c r="E35" s="79"/>
      <c r="F35" s="3">
        <f>D18</f>
        <v>4467.97</v>
      </c>
      <c r="G35" s="12"/>
    </row>
    <row r="36" spans="1:7" s="28" customFormat="1" ht="21" customHeight="1">
      <c r="A36" s="26"/>
      <c r="B36" s="88" t="s">
        <v>14</v>
      </c>
      <c r="C36" s="88"/>
      <c r="D36" s="88"/>
      <c r="E36" s="88"/>
      <c r="F36" s="27">
        <f>F24+F25+F26+F27+F32+F31+F33+F34+F35</f>
        <v>19377.784</v>
      </c>
      <c r="G36" s="9"/>
    </row>
    <row r="38" spans="1:6" ht="18" customHeight="1">
      <c r="A38" s="71" t="s">
        <v>96</v>
      </c>
      <c r="B38" s="71"/>
      <c r="C38" s="71"/>
      <c r="D38" s="71"/>
      <c r="E38" s="71"/>
      <c r="F38" s="3">
        <f>D7+D19-F36</f>
        <v>67357.078</v>
      </c>
    </row>
    <row r="39" spans="1:6" ht="20.25" customHeight="1">
      <c r="A39" s="71" t="s">
        <v>97</v>
      </c>
      <c r="B39" s="71"/>
      <c r="C39" s="71"/>
      <c r="D39" s="71"/>
      <c r="E39" s="71"/>
      <c r="F39" s="3">
        <f>F19</f>
        <v>-8057.62</v>
      </c>
    </row>
    <row r="40" spans="1:6" ht="18" customHeight="1">
      <c r="A40" s="70" t="s">
        <v>80</v>
      </c>
      <c r="B40" s="70"/>
      <c r="C40" s="70"/>
      <c r="D40" s="70"/>
      <c r="E40" s="70"/>
      <c r="F40" s="3">
        <f>F38+F39</f>
        <v>59299.45799999999</v>
      </c>
    </row>
    <row r="41" ht="11.25" customHeight="1"/>
    <row r="43" spans="1:6" ht="15.75">
      <c r="A43" s="29" t="s">
        <v>25</v>
      </c>
      <c r="B43" s="29" t="s">
        <v>17</v>
      </c>
      <c r="C43" s="89" t="s">
        <v>37</v>
      </c>
      <c r="D43" s="90"/>
      <c r="E43" s="91"/>
      <c r="F43" s="29" t="s">
        <v>38</v>
      </c>
    </row>
    <row r="44" spans="1:6" s="35" customFormat="1" ht="15.75" customHeight="1">
      <c r="A44" s="34"/>
      <c r="B44" s="103">
        <v>42889</v>
      </c>
      <c r="C44" s="104" t="s">
        <v>103</v>
      </c>
      <c r="D44" s="105"/>
      <c r="E44" s="106"/>
      <c r="F44" s="107">
        <v>690</v>
      </c>
    </row>
    <row r="45" spans="1:6" s="35" customFormat="1" ht="14.25" customHeight="1">
      <c r="A45" s="34"/>
      <c r="B45" s="36"/>
      <c r="C45" s="92"/>
      <c r="D45" s="93"/>
      <c r="E45" s="94"/>
      <c r="F45" s="37"/>
    </row>
    <row r="46" spans="1:6" ht="15.75">
      <c r="A46" s="75"/>
      <c r="B46" s="76"/>
      <c r="C46" s="95"/>
      <c r="D46" s="96"/>
      <c r="E46" s="97"/>
      <c r="F46" s="77"/>
    </row>
    <row r="47" spans="1:6" ht="15.75">
      <c r="A47" s="4"/>
      <c r="B47" s="6"/>
      <c r="C47" s="84"/>
      <c r="D47" s="85"/>
      <c r="E47" s="86"/>
      <c r="F47" s="7"/>
    </row>
    <row r="48" spans="1:6" s="28" customFormat="1" ht="15.75">
      <c r="A48" s="87" t="s">
        <v>39</v>
      </c>
      <c r="B48" s="87"/>
      <c r="C48" s="87"/>
      <c r="D48" s="87"/>
      <c r="E48" s="87"/>
      <c r="F48" s="30">
        <f>SUM(F44:F47)</f>
        <v>690</v>
      </c>
    </row>
  </sheetData>
  <sheetProtection/>
  <mergeCells count="23">
    <mergeCell ref="C46:E46"/>
    <mergeCell ref="B33:E33"/>
    <mergeCell ref="B34:E34"/>
    <mergeCell ref="B29:E29"/>
    <mergeCell ref="B30:E30"/>
    <mergeCell ref="B31:E31"/>
    <mergeCell ref="C47:E47"/>
    <mergeCell ref="A48:E48"/>
    <mergeCell ref="B32:E32"/>
    <mergeCell ref="B36:E36"/>
    <mergeCell ref="C43:E43"/>
    <mergeCell ref="C44:E44"/>
    <mergeCell ref="C45:E45"/>
    <mergeCell ref="B35:E35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F11" sqref="F11:F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0" t="s">
        <v>82</v>
      </c>
      <c r="B1" s="80"/>
      <c r="C1" s="80"/>
      <c r="D1" s="80"/>
      <c r="E1" s="80"/>
      <c r="F1" s="80"/>
      <c r="G1" s="73"/>
    </row>
    <row r="2" spans="1:8" ht="15.75">
      <c r="A2" s="80" t="s">
        <v>65</v>
      </c>
      <c r="B2" s="80"/>
      <c r="C2" s="80"/>
      <c r="D2" s="80"/>
      <c r="E2" s="80"/>
      <c r="F2" s="80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197.8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83</v>
      </c>
      <c r="C7" s="9"/>
      <c r="D7" s="13">
        <f>'2015'!F32</f>
        <v>41707.646</v>
      </c>
      <c r="E7" s="9" t="s">
        <v>58</v>
      </c>
      <c r="F7" s="9"/>
    </row>
    <row r="8" spans="1:6" ht="15.75">
      <c r="A8" s="9" t="s">
        <v>84</v>
      </c>
      <c r="C8" s="12"/>
      <c r="D8" s="14">
        <f>C16</f>
        <v>-11838.170000000002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85</v>
      </c>
      <c r="D10" s="17" t="s">
        <v>0</v>
      </c>
      <c r="E10" s="17" t="s">
        <v>28</v>
      </c>
      <c r="F10" s="17" t="s">
        <v>86</v>
      </c>
    </row>
    <row r="11" spans="1:9" s="20" customFormat="1" ht="30" customHeight="1">
      <c r="A11" s="4">
        <v>1</v>
      </c>
      <c r="B11" s="18" t="s">
        <v>2</v>
      </c>
      <c r="C11" s="57">
        <v>-9563.79</v>
      </c>
      <c r="D11" s="55">
        <v>24804.02</v>
      </c>
      <c r="E11" s="55">
        <v>29712.36</v>
      </c>
      <c r="F11" s="55">
        <f>C11-D11+E11</f>
        <v>-4655.449999999997</v>
      </c>
      <c r="G11" s="5" t="s">
        <v>43</v>
      </c>
      <c r="H11" s="5">
        <v>10.45</v>
      </c>
      <c r="I11" s="33">
        <f>H11*12*H20</f>
        <v>24804.12</v>
      </c>
    </row>
    <row r="12" spans="1:9" s="20" customFormat="1" ht="15.75">
      <c r="A12" s="4">
        <v>2</v>
      </c>
      <c r="B12" s="18" t="s">
        <v>3</v>
      </c>
      <c r="C12" s="57">
        <v>-951.79</v>
      </c>
      <c r="D12" s="55">
        <v>2468.52</v>
      </c>
      <c r="E12" s="55">
        <v>2957</v>
      </c>
      <c r="F12" s="55">
        <f>C12-D12+E12</f>
        <v>-463.30999999999995</v>
      </c>
      <c r="G12" s="12" t="s">
        <v>44</v>
      </c>
      <c r="H12" s="5">
        <v>3.2</v>
      </c>
      <c r="I12" s="32">
        <f>H12*12*H20</f>
        <v>7595.520000000001</v>
      </c>
    </row>
    <row r="13" spans="1:9" s="20" customFormat="1" ht="29.25" customHeight="1">
      <c r="A13" s="4">
        <v>3</v>
      </c>
      <c r="B13" s="18" t="s">
        <v>47</v>
      </c>
      <c r="C13" s="57">
        <v>-466.80999999999995</v>
      </c>
      <c r="D13" s="55">
        <v>1210.56</v>
      </c>
      <c r="E13" s="55">
        <v>1450.14</v>
      </c>
      <c r="F13" s="55">
        <f>C13-D13+E13</f>
        <v>-227.2299999999998</v>
      </c>
      <c r="G13" s="12" t="s">
        <v>101</v>
      </c>
      <c r="H13" s="5">
        <v>0.69</v>
      </c>
      <c r="I13" s="32">
        <f>H13*12*H20</f>
        <v>1637.7839999999999</v>
      </c>
    </row>
    <row r="14" spans="1:8" s="20" customFormat="1" ht="30" customHeight="1">
      <c r="A14" s="4">
        <v>4</v>
      </c>
      <c r="B14" s="18" t="s">
        <v>48</v>
      </c>
      <c r="C14" s="57">
        <v>-237.95</v>
      </c>
      <c r="D14" s="55">
        <v>617.16</v>
      </c>
      <c r="E14" s="55">
        <v>739.28</v>
      </c>
      <c r="F14" s="55">
        <f>C14-D14+E14</f>
        <v>-115.82999999999993</v>
      </c>
      <c r="G14" s="19"/>
      <c r="H14" s="19"/>
    </row>
    <row r="15" spans="1:8" s="20" customFormat="1" ht="30" customHeight="1">
      <c r="A15" s="4">
        <v>5</v>
      </c>
      <c r="B15" s="18" t="s">
        <v>59</v>
      </c>
      <c r="C15" s="57">
        <v>-617.83</v>
      </c>
      <c r="D15" s="55">
        <v>907.61</v>
      </c>
      <c r="E15" s="55">
        <v>1086.28</v>
      </c>
      <c r="F15" s="55">
        <f>C15-D15+E15</f>
        <v>-439.1600000000001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-11838.170000000002</v>
      </c>
      <c r="D16" s="56">
        <f>SUM(D11:D15)</f>
        <v>30007.870000000003</v>
      </c>
      <c r="E16" s="56">
        <f>SUM(E11:E15)</f>
        <v>35945.06</v>
      </c>
      <c r="F16" s="56">
        <f>SUM(F11:F15)</f>
        <v>-5900.979999999996</v>
      </c>
    </row>
    <row r="17" ht="11.25" customHeight="1"/>
    <row r="18" spans="1:6" ht="15.75">
      <c r="A18" s="80" t="s">
        <v>29</v>
      </c>
      <c r="B18" s="80"/>
      <c r="C18" s="80"/>
      <c r="D18" s="80"/>
      <c r="E18" s="80"/>
      <c r="F18" s="80"/>
    </row>
    <row r="19" spans="1:8" ht="15.75">
      <c r="A19" s="73"/>
      <c r="B19" s="73"/>
      <c r="C19" s="73"/>
      <c r="D19" s="73"/>
      <c r="E19" s="73"/>
      <c r="F19" s="73"/>
      <c r="H19" s="5" t="s">
        <v>30</v>
      </c>
    </row>
    <row r="20" spans="1:8" ht="33" customHeight="1">
      <c r="A20" s="17" t="s">
        <v>42</v>
      </c>
      <c r="B20" s="81" t="s">
        <v>6</v>
      </c>
      <c r="C20" s="81"/>
      <c r="D20" s="81"/>
      <c r="E20" s="81"/>
      <c r="F20" s="21" t="s">
        <v>18</v>
      </c>
      <c r="G20" s="22"/>
      <c r="H20" s="5">
        <f>D5</f>
        <v>197.8</v>
      </c>
    </row>
    <row r="21" spans="1:10" ht="18" customHeight="1">
      <c r="A21" s="23">
        <v>1</v>
      </c>
      <c r="B21" s="82" t="s">
        <v>8</v>
      </c>
      <c r="C21" s="82"/>
      <c r="D21" s="82"/>
      <c r="E21" s="82"/>
      <c r="F21" s="1">
        <f>I12</f>
        <v>7595.520000000001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3" t="s">
        <v>48</v>
      </c>
      <c r="C22" s="83"/>
      <c r="D22" s="83"/>
      <c r="E22" s="83"/>
      <c r="F22" s="2">
        <f>D14</f>
        <v>617.16</v>
      </c>
      <c r="G22" s="24"/>
    </row>
    <row r="23" spans="1:7" ht="31.5" customHeight="1">
      <c r="A23" s="25">
        <v>3</v>
      </c>
      <c r="B23" s="83" t="s">
        <v>78</v>
      </c>
      <c r="C23" s="83"/>
      <c r="D23" s="83"/>
      <c r="E23" s="83"/>
      <c r="F23" s="2">
        <f>I13</f>
        <v>1637.7839999999999</v>
      </c>
      <c r="G23" s="24"/>
    </row>
    <row r="24" spans="1:7" ht="18" customHeight="1">
      <c r="A24" s="25">
        <v>4</v>
      </c>
      <c r="B24" s="83" t="s">
        <v>12</v>
      </c>
      <c r="C24" s="83"/>
      <c r="D24" s="83"/>
      <c r="E24" s="83"/>
      <c r="F24" s="2">
        <f>F25+F26+F27</f>
        <v>4802</v>
      </c>
      <c r="G24" s="24"/>
    </row>
    <row r="25" spans="1:7" ht="16.5" customHeight="1">
      <c r="A25" s="25" t="s">
        <v>13</v>
      </c>
      <c r="B25" s="83" t="s">
        <v>34</v>
      </c>
      <c r="C25" s="83"/>
      <c r="D25" s="83"/>
      <c r="E25" s="83"/>
      <c r="F25" s="3">
        <v>0</v>
      </c>
      <c r="G25" s="12"/>
    </row>
    <row r="26" spans="1:7" ht="16.5" customHeight="1">
      <c r="A26" s="25" t="s">
        <v>13</v>
      </c>
      <c r="B26" s="83" t="s">
        <v>35</v>
      </c>
      <c r="C26" s="83"/>
      <c r="D26" s="83"/>
      <c r="E26" s="83"/>
      <c r="F26" s="3">
        <f>F38+F41</f>
        <v>2594</v>
      </c>
      <c r="G26" s="12"/>
    </row>
    <row r="27" spans="1:7" ht="16.5" customHeight="1">
      <c r="A27" s="25" t="s">
        <v>13</v>
      </c>
      <c r="B27" s="83" t="s">
        <v>89</v>
      </c>
      <c r="C27" s="83"/>
      <c r="D27" s="83"/>
      <c r="E27" s="83"/>
      <c r="F27" s="3">
        <f>F39+F40</f>
        <v>2208</v>
      </c>
      <c r="G27" s="12"/>
    </row>
    <row r="28" spans="1:7" ht="17.25" customHeight="1">
      <c r="A28" s="25">
        <v>5</v>
      </c>
      <c r="B28" s="79" t="s">
        <v>55</v>
      </c>
      <c r="C28" s="79"/>
      <c r="D28" s="79"/>
      <c r="E28" s="79"/>
      <c r="F28" s="3">
        <f>D12+D13</f>
        <v>3679.08</v>
      </c>
      <c r="G28" s="12"/>
    </row>
    <row r="29" spans="1:7" ht="17.25" customHeight="1">
      <c r="A29" s="25">
        <v>6</v>
      </c>
      <c r="B29" s="79" t="s">
        <v>59</v>
      </c>
      <c r="C29" s="79"/>
      <c r="D29" s="79"/>
      <c r="E29" s="79"/>
      <c r="F29" s="3">
        <f>D15</f>
        <v>907.61</v>
      </c>
      <c r="G29" s="12"/>
    </row>
    <row r="30" spans="1:7" s="28" customFormat="1" ht="21" customHeight="1">
      <c r="A30" s="26"/>
      <c r="B30" s="88" t="s">
        <v>14</v>
      </c>
      <c r="C30" s="88"/>
      <c r="D30" s="88"/>
      <c r="E30" s="88"/>
      <c r="F30" s="27">
        <f>F21+F22+F23+F24+F29+F28</f>
        <v>19239.154000000002</v>
      </c>
      <c r="G30" s="9"/>
    </row>
    <row r="32" spans="1:6" ht="18" customHeight="1">
      <c r="A32" s="71" t="s">
        <v>87</v>
      </c>
      <c r="B32" s="71"/>
      <c r="C32" s="71"/>
      <c r="D32" s="71"/>
      <c r="E32" s="71"/>
      <c r="F32" s="3">
        <f>D7+D16-F30</f>
        <v>52476.362</v>
      </c>
    </row>
    <row r="33" spans="1:6" ht="20.25" customHeight="1">
      <c r="A33" s="71" t="s">
        <v>88</v>
      </c>
      <c r="B33" s="71"/>
      <c r="C33" s="71"/>
      <c r="D33" s="71"/>
      <c r="E33" s="71"/>
      <c r="F33" s="3">
        <f>F16</f>
        <v>-5900.979999999996</v>
      </c>
    </row>
    <row r="34" spans="1:6" ht="18" customHeight="1">
      <c r="A34" s="70" t="s">
        <v>80</v>
      </c>
      <c r="B34" s="70"/>
      <c r="C34" s="70"/>
      <c r="D34" s="70"/>
      <c r="E34" s="70"/>
      <c r="F34" s="3">
        <f>F32+F33</f>
        <v>46575.382000000005</v>
      </c>
    </row>
    <row r="35" ht="11.25" customHeight="1"/>
    <row r="37" spans="1:6" ht="15.75">
      <c r="A37" s="29" t="s">
        <v>25</v>
      </c>
      <c r="B37" s="29" t="s">
        <v>17</v>
      </c>
      <c r="C37" s="89" t="s">
        <v>37</v>
      </c>
      <c r="D37" s="90"/>
      <c r="E37" s="91"/>
      <c r="F37" s="29" t="s">
        <v>38</v>
      </c>
    </row>
    <row r="38" spans="1:6" s="35" customFormat="1" ht="15.75">
      <c r="A38" s="34"/>
      <c r="B38" s="36" t="s">
        <v>77</v>
      </c>
      <c r="C38" s="92" t="s">
        <v>74</v>
      </c>
      <c r="D38" s="93"/>
      <c r="E38" s="94"/>
      <c r="F38" s="37">
        <f>12*179</f>
        <v>2148</v>
      </c>
    </row>
    <row r="39" spans="1:6" s="35" customFormat="1" ht="27" customHeight="1">
      <c r="A39" s="34"/>
      <c r="B39" s="36">
        <v>42567</v>
      </c>
      <c r="C39" s="92" t="s">
        <v>89</v>
      </c>
      <c r="D39" s="93"/>
      <c r="E39" s="94"/>
      <c r="F39" s="37">
        <v>1104</v>
      </c>
    </row>
    <row r="40" spans="1:6" ht="15.75">
      <c r="A40" s="75"/>
      <c r="B40" s="76">
        <v>42591</v>
      </c>
      <c r="C40" s="95" t="s">
        <v>89</v>
      </c>
      <c r="D40" s="96"/>
      <c r="E40" s="97"/>
      <c r="F40" s="77">
        <v>1104</v>
      </c>
    </row>
    <row r="41" spans="1:6" ht="15.75">
      <c r="A41" s="4"/>
      <c r="B41" s="6">
        <v>42593</v>
      </c>
      <c r="C41" s="84" t="s">
        <v>90</v>
      </c>
      <c r="D41" s="85"/>
      <c r="E41" s="86"/>
      <c r="F41" s="7">
        <v>446</v>
      </c>
    </row>
    <row r="42" spans="1:6" s="28" customFormat="1" ht="15.75">
      <c r="A42" s="87" t="s">
        <v>39</v>
      </c>
      <c r="B42" s="87"/>
      <c r="C42" s="87"/>
      <c r="D42" s="87"/>
      <c r="E42" s="87"/>
      <c r="F42" s="30">
        <f>SUM(F38:F41)</f>
        <v>4802</v>
      </c>
    </row>
  </sheetData>
  <sheetProtection/>
  <mergeCells count="20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A42:E42"/>
    <mergeCell ref="B29:E29"/>
    <mergeCell ref="B30:E30"/>
    <mergeCell ref="C37:E37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16">
      <selection activeCell="F33" sqref="F3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0" t="s">
        <v>40</v>
      </c>
      <c r="B1" s="80"/>
      <c r="C1" s="80"/>
      <c r="D1" s="80"/>
      <c r="E1" s="80"/>
      <c r="F1" s="80"/>
      <c r="G1" s="72"/>
    </row>
    <row r="2" spans="1:8" ht="15.75">
      <c r="A2" s="80" t="s">
        <v>65</v>
      </c>
      <c r="B2" s="80"/>
      <c r="C2" s="80"/>
      <c r="D2" s="80"/>
      <c r="E2" s="80"/>
      <c r="F2" s="80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197.8</v>
      </c>
      <c r="E5" s="12" t="s">
        <v>20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-5895.139999999999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7">
        <v>-4655.45</v>
      </c>
      <c r="D11" s="55">
        <v>24804.02</v>
      </c>
      <c r="E11" s="55">
        <v>19895.68</v>
      </c>
      <c r="F11" s="55">
        <f>C11-D11+E11</f>
        <v>-9563.79</v>
      </c>
      <c r="G11" s="5" t="s">
        <v>43</v>
      </c>
      <c r="H11" s="5">
        <v>10.45</v>
      </c>
      <c r="I11" s="33">
        <f>H11*12*H20</f>
        <v>24804.12</v>
      </c>
    </row>
    <row r="12" spans="1:9" s="20" customFormat="1" ht="15.75">
      <c r="A12" s="4">
        <v>2</v>
      </c>
      <c r="B12" s="18" t="s">
        <v>3</v>
      </c>
      <c r="C12" s="57">
        <v>-463.31</v>
      </c>
      <c r="D12" s="55">
        <v>2468.52</v>
      </c>
      <c r="E12" s="55">
        <v>1980.04</v>
      </c>
      <c r="F12" s="55">
        <f>C12-D12+E12</f>
        <v>-951.79</v>
      </c>
      <c r="G12" s="12" t="s">
        <v>44</v>
      </c>
      <c r="H12" s="5">
        <v>3.2</v>
      </c>
      <c r="I12" s="32">
        <f>H12*12*H20</f>
        <v>7595.520000000001</v>
      </c>
    </row>
    <row r="13" spans="1:9" s="20" customFormat="1" ht="29.25" customHeight="1">
      <c r="A13" s="4">
        <v>3</v>
      </c>
      <c r="B13" s="18" t="s">
        <v>47</v>
      </c>
      <c r="C13" s="57">
        <v>-227.23</v>
      </c>
      <c r="D13" s="55">
        <v>1210.56</v>
      </c>
      <c r="E13" s="55">
        <v>970.98</v>
      </c>
      <c r="F13" s="55">
        <f>C13-D13+E13</f>
        <v>-466.80999999999995</v>
      </c>
      <c r="G13" s="12" t="s">
        <v>56</v>
      </c>
      <c r="H13" s="5">
        <f>1.67+0.69</f>
        <v>2.36</v>
      </c>
      <c r="I13" s="32">
        <f>H13*12*H20</f>
        <v>5601.696000000001</v>
      </c>
    </row>
    <row r="14" spans="1:8" s="20" customFormat="1" ht="30" customHeight="1">
      <c r="A14" s="4">
        <v>4</v>
      </c>
      <c r="B14" s="18" t="s">
        <v>48</v>
      </c>
      <c r="C14" s="57">
        <v>-115.83</v>
      </c>
      <c r="D14" s="55">
        <v>617.16</v>
      </c>
      <c r="E14" s="55">
        <v>495.04</v>
      </c>
      <c r="F14" s="55">
        <f>C14-D14+E14</f>
        <v>-237.95</v>
      </c>
      <c r="G14" s="19"/>
      <c r="H14" s="19"/>
    </row>
    <row r="15" spans="1:8" s="20" customFormat="1" ht="30" customHeight="1">
      <c r="A15" s="4">
        <v>5</v>
      </c>
      <c r="B15" s="18" t="s">
        <v>59</v>
      </c>
      <c r="C15" s="57">
        <v>-433.32</v>
      </c>
      <c r="D15" s="55">
        <v>819.86</v>
      </c>
      <c r="E15" s="55">
        <v>635.35</v>
      </c>
      <c r="F15" s="55">
        <f>C15-D15+E15</f>
        <v>-617.83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-5895.139999999999</v>
      </c>
      <c r="D16" s="56">
        <f>SUM(D11:D15)</f>
        <v>29920.120000000003</v>
      </c>
      <c r="E16" s="56">
        <f>SUM(E11:E15)</f>
        <v>23977.09</v>
      </c>
      <c r="F16" s="56">
        <f>SUM(F11:F15)</f>
        <v>-11838.170000000002</v>
      </c>
    </row>
    <row r="17" ht="11.25" customHeight="1"/>
    <row r="18" spans="1:6" ht="15.75">
      <c r="A18" s="80" t="s">
        <v>29</v>
      </c>
      <c r="B18" s="80"/>
      <c r="C18" s="80"/>
      <c r="D18" s="80"/>
      <c r="E18" s="80"/>
      <c r="F18" s="80"/>
    </row>
    <row r="19" spans="1:8" ht="15.75">
      <c r="A19" s="72"/>
      <c r="B19" s="72"/>
      <c r="C19" s="72"/>
      <c r="D19" s="72"/>
      <c r="E19" s="72"/>
      <c r="F19" s="72"/>
      <c r="H19" s="5" t="s">
        <v>30</v>
      </c>
    </row>
    <row r="20" spans="1:8" ht="33" customHeight="1">
      <c r="A20" s="17" t="s">
        <v>42</v>
      </c>
      <c r="B20" s="81" t="s">
        <v>6</v>
      </c>
      <c r="C20" s="81"/>
      <c r="D20" s="81"/>
      <c r="E20" s="81"/>
      <c r="F20" s="21" t="s">
        <v>18</v>
      </c>
      <c r="G20" s="22"/>
      <c r="H20" s="5">
        <f>D5</f>
        <v>197.8</v>
      </c>
    </row>
    <row r="21" spans="1:10" ht="18" customHeight="1">
      <c r="A21" s="23">
        <v>1</v>
      </c>
      <c r="B21" s="82" t="s">
        <v>8</v>
      </c>
      <c r="C21" s="82"/>
      <c r="D21" s="82"/>
      <c r="E21" s="82"/>
      <c r="F21" s="1">
        <f>I12</f>
        <v>7595.520000000001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3" t="s">
        <v>48</v>
      </c>
      <c r="C22" s="83"/>
      <c r="D22" s="83"/>
      <c r="E22" s="83"/>
      <c r="F22" s="2">
        <f>D14</f>
        <v>617.16</v>
      </c>
      <c r="G22" s="24"/>
    </row>
    <row r="23" spans="1:7" ht="31.5" customHeight="1">
      <c r="A23" s="25">
        <v>3</v>
      </c>
      <c r="B23" s="83" t="s">
        <v>78</v>
      </c>
      <c r="C23" s="83"/>
      <c r="D23" s="83"/>
      <c r="E23" s="83"/>
      <c r="F23" s="2">
        <f>I13</f>
        <v>5601.696000000001</v>
      </c>
      <c r="G23" s="24"/>
    </row>
    <row r="24" spans="1:7" ht="18" customHeight="1">
      <c r="A24" s="25">
        <v>4</v>
      </c>
      <c r="B24" s="83" t="s">
        <v>12</v>
      </c>
      <c r="C24" s="83"/>
      <c r="D24" s="83"/>
      <c r="E24" s="83"/>
      <c r="F24" s="2">
        <f>F25+F26+F27</f>
        <v>7977</v>
      </c>
      <c r="G24" s="24"/>
    </row>
    <row r="25" spans="1:9" ht="16.5" customHeight="1">
      <c r="A25" s="25" t="s">
        <v>13</v>
      </c>
      <c r="B25" s="83" t="s">
        <v>34</v>
      </c>
      <c r="C25" s="83"/>
      <c r="D25" s="83"/>
      <c r="E25" s="83"/>
      <c r="F25" s="3">
        <v>0</v>
      </c>
      <c r="G25" s="12"/>
      <c r="H25" s="5" t="s">
        <v>76</v>
      </c>
      <c r="I25" s="5">
        <v>1200</v>
      </c>
    </row>
    <row r="26" spans="1:7" ht="16.5" customHeight="1">
      <c r="A26" s="25" t="s">
        <v>13</v>
      </c>
      <c r="B26" s="83" t="s">
        <v>35</v>
      </c>
      <c r="C26" s="83"/>
      <c r="D26" s="83"/>
      <c r="E26" s="83"/>
      <c r="F26" s="3">
        <f>F39+F40</f>
        <v>2531</v>
      </c>
      <c r="G26" s="12"/>
    </row>
    <row r="27" spans="1:7" ht="16.5" customHeight="1">
      <c r="A27" s="25" t="s">
        <v>13</v>
      </c>
      <c r="B27" s="83" t="s">
        <v>36</v>
      </c>
      <c r="C27" s="83"/>
      <c r="D27" s="83"/>
      <c r="E27" s="83"/>
      <c r="F27" s="3">
        <f>F38</f>
        <v>5446</v>
      </c>
      <c r="G27" s="12"/>
    </row>
    <row r="28" spans="1:7" ht="17.25" customHeight="1">
      <c r="A28" s="25">
        <v>5</v>
      </c>
      <c r="B28" s="79" t="s">
        <v>55</v>
      </c>
      <c r="C28" s="79"/>
      <c r="D28" s="79"/>
      <c r="E28" s="79"/>
      <c r="F28" s="3">
        <f>D12+D13</f>
        <v>3679.08</v>
      </c>
      <c r="G28" s="12"/>
    </row>
    <row r="29" spans="1:7" ht="17.25" customHeight="1">
      <c r="A29" s="25">
        <v>6</v>
      </c>
      <c r="B29" s="79" t="s">
        <v>59</v>
      </c>
      <c r="C29" s="79"/>
      <c r="D29" s="79"/>
      <c r="E29" s="79"/>
      <c r="F29" s="3">
        <f>D15</f>
        <v>819.86</v>
      </c>
      <c r="G29" s="12"/>
    </row>
    <row r="30" spans="1:7" s="28" customFormat="1" ht="21" customHeight="1">
      <c r="A30" s="26"/>
      <c r="B30" s="88" t="s">
        <v>14</v>
      </c>
      <c r="C30" s="88"/>
      <c r="D30" s="88"/>
      <c r="E30" s="88"/>
      <c r="F30" s="27">
        <f>F21+F22+F23+F24+F29+F28</f>
        <v>26290.316000000006</v>
      </c>
      <c r="G30" s="9"/>
    </row>
    <row r="32" spans="1:6" ht="18" customHeight="1">
      <c r="A32" s="71" t="s">
        <v>81</v>
      </c>
      <c r="B32" s="71"/>
      <c r="C32" s="71"/>
      <c r="D32" s="71"/>
      <c r="E32" s="71"/>
      <c r="F32" s="3">
        <f>D7+D16-F30</f>
        <v>3629.8039999999964</v>
      </c>
    </row>
    <row r="33" spans="1:6" ht="20.25" customHeight="1">
      <c r="A33" s="71" t="s">
        <v>79</v>
      </c>
      <c r="B33" s="71"/>
      <c r="C33" s="71"/>
      <c r="D33" s="71"/>
      <c r="E33" s="71"/>
      <c r="F33" s="3">
        <f>F16</f>
        <v>-11838.170000000002</v>
      </c>
    </row>
    <row r="34" spans="1:6" ht="18" customHeight="1" hidden="1" outlineLevel="1">
      <c r="A34" s="70" t="s">
        <v>80</v>
      </c>
      <c r="B34" s="70"/>
      <c r="C34" s="70"/>
      <c r="D34" s="70"/>
      <c r="E34" s="70"/>
      <c r="F34" s="3">
        <f>F32+F33</f>
        <v>-8208.366000000005</v>
      </c>
    </row>
    <row r="35" ht="11.25" customHeight="1" collapsed="1"/>
    <row r="37" spans="1:6" ht="15.75">
      <c r="A37" s="29" t="s">
        <v>25</v>
      </c>
      <c r="B37" s="29" t="s">
        <v>17</v>
      </c>
      <c r="C37" s="89" t="s">
        <v>37</v>
      </c>
      <c r="D37" s="90"/>
      <c r="E37" s="91"/>
      <c r="F37" s="29" t="s">
        <v>38</v>
      </c>
    </row>
    <row r="38" spans="1:6" s="35" customFormat="1" ht="15.75">
      <c r="A38" s="34"/>
      <c r="B38" s="36">
        <v>42024</v>
      </c>
      <c r="C38" s="92" t="s">
        <v>73</v>
      </c>
      <c r="D38" s="93"/>
      <c r="E38" s="94"/>
      <c r="F38" s="37">
        <v>5446</v>
      </c>
    </row>
    <row r="39" spans="1:6" s="35" customFormat="1" ht="27" customHeight="1">
      <c r="A39" s="34"/>
      <c r="B39" s="36" t="s">
        <v>77</v>
      </c>
      <c r="C39" s="92" t="s">
        <v>74</v>
      </c>
      <c r="D39" s="93"/>
      <c r="E39" s="94"/>
      <c r="F39" s="37">
        <f>12*179</f>
        <v>2148</v>
      </c>
    </row>
    <row r="40" spans="1:6" s="68" customFormat="1" ht="15.75">
      <c r="A40" s="65"/>
      <c r="B40" s="66">
        <v>42243</v>
      </c>
      <c r="C40" s="98" t="s">
        <v>75</v>
      </c>
      <c r="D40" s="99"/>
      <c r="E40" s="100"/>
      <c r="F40" s="67">
        <v>383</v>
      </c>
    </row>
    <row r="41" spans="1:6" ht="15.75">
      <c r="A41" s="4"/>
      <c r="B41" s="6"/>
      <c r="C41" s="84"/>
      <c r="D41" s="85"/>
      <c r="E41" s="86"/>
      <c r="F41" s="7"/>
    </row>
    <row r="42" spans="1:6" s="28" customFormat="1" ht="15.75">
      <c r="A42" s="87" t="s">
        <v>39</v>
      </c>
      <c r="B42" s="87"/>
      <c r="C42" s="87"/>
      <c r="D42" s="87"/>
      <c r="E42" s="87"/>
      <c r="F42" s="30">
        <f>SUM(F38:F41)</f>
        <v>7977</v>
      </c>
    </row>
  </sheetData>
  <sheetProtection selectLockedCells="1" selectUnlockedCells="1"/>
  <mergeCells count="20">
    <mergeCell ref="C41:E41"/>
    <mergeCell ref="A42:E42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15">
      <selection activeCell="G14" sqref="G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0" t="s">
        <v>40</v>
      </c>
      <c r="B1" s="80"/>
      <c r="C1" s="80"/>
      <c r="D1" s="80"/>
      <c r="E1" s="80"/>
      <c r="F1" s="80"/>
      <c r="G1" s="8"/>
    </row>
    <row r="2" spans="1:8" ht="15.75">
      <c r="A2" s="80" t="s">
        <v>65</v>
      </c>
      <c r="B2" s="80"/>
      <c r="C2" s="80"/>
      <c r="D2" s="80"/>
      <c r="E2" s="80"/>
      <c r="F2" s="80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197.8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21</v>
      </c>
      <c r="C7" s="9"/>
      <c r="D7" s="13">
        <f>'2014'!B28</f>
        <v>34113.93</v>
      </c>
      <c r="E7" s="9" t="s">
        <v>58</v>
      </c>
      <c r="F7" s="9"/>
    </row>
    <row r="8" spans="1:6" ht="15.75">
      <c r="A8" s="9" t="s">
        <v>22</v>
      </c>
      <c r="C8" s="12"/>
      <c r="D8" s="14">
        <f>C16</f>
        <v>-5895.139999999999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7">
        <v>-4655.45</v>
      </c>
      <c r="D11" s="55">
        <v>24804.02</v>
      </c>
      <c r="E11" s="55">
        <v>19895.68</v>
      </c>
      <c r="F11" s="55">
        <f>C11-D11+E11</f>
        <v>-9563.79</v>
      </c>
      <c r="G11" s="5" t="s">
        <v>43</v>
      </c>
      <c r="H11" s="5">
        <v>10.45</v>
      </c>
      <c r="I11" s="33">
        <f>H11*12*H20</f>
        <v>24804.12</v>
      </c>
    </row>
    <row r="12" spans="1:9" s="20" customFormat="1" ht="15.75">
      <c r="A12" s="4">
        <v>2</v>
      </c>
      <c r="B12" s="18" t="s">
        <v>3</v>
      </c>
      <c r="C12" s="57">
        <v>-463.31</v>
      </c>
      <c r="D12" s="55">
        <v>2468.52</v>
      </c>
      <c r="E12" s="55">
        <v>1980.04</v>
      </c>
      <c r="F12" s="55">
        <f>C12-D12+E12</f>
        <v>-951.79</v>
      </c>
      <c r="G12" s="12" t="s">
        <v>44</v>
      </c>
      <c r="H12" s="5">
        <v>3.2</v>
      </c>
      <c r="I12" s="32">
        <f>H12*12*H20</f>
        <v>7595.520000000001</v>
      </c>
    </row>
    <row r="13" spans="1:9" s="20" customFormat="1" ht="29.25" customHeight="1">
      <c r="A13" s="4">
        <v>3</v>
      </c>
      <c r="B13" s="18" t="s">
        <v>47</v>
      </c>
      <c r="C13" s="57">
        <v>-227.23</v>
      </c>
      <c r="D13" s="55">
        <v>1210.56</v>
      </c>
      <c r="E13" s="55">
        <v>970.98</v>
      </c>
      <c r="F13" s="55">
        <f>C13-D13+E13</f>
        <v>-466.80999999999995</v>
      </c>
      <c r="G13" s="12" t="s">
        <v>101</v>
      </c>
      <c r="H13" s="5">
        <v>0.69</v>
      </c>
      <c r="I13" s="32">
        <f>H13*12*H20</f>
        <v>1637.7839999999999</v>
      </c>
    </row>
    <row r="14" spans="1:8" s="20" customFormat="1" ht="30" customHeight="1">
      <c r="A14" s="4">
        <v>4</v>
      </c>
      <c r="B14" s="18" t="s">
        <v>48</v>
      </c>
      <c r="C14" s="57">
        <v>-115.83</v>
      </c>
      <c r="D14" s="55">
        <v>617.16</v>
      </c>
      <c r="E14" s="55">
        <v>495.04</v>
      </c>
      <c r="F14" s="55">
        <f>C14-D14+E14</f>
        <v>-237.95</v>
      </c>
      <c r="G14" s="19"/>
      <c r="H14" s="19"/>
    </row>
    <row r="15" spans="1:8" s="20" customFormat="1" ht="30" customHeight="1">
      <c r="A15" s="4">
        <v>5</v>
      </c>
      <c r="B15" s="18" t="s">
        <v>59</v>
      </c>
      <c r="C15" s="57">
        <v>-433.32</v>
      </c>
      <c r="D15" s="55">
        <v>819.86</v>
      </c>
      <c r="E15" s="55">
        <v>635.35</v>
      </c>
      <c r="F15" s="55">
        <f>C15-D15+E15</f>
        <v>-617.83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-5895.139999999999</v>
      </c>
      <c r="D16" s="56">
        <f>SUM(D11:D15)</f>
        <v>29920.120000000003</v>
      </c>
      <c r="E16" s="56">
        <f>SUM(E11:E15)</f>
        <v>23977.09</v>
      </c>
      <c r="F16" s="56">
        <f>SUM(F11:F15)</f>
        <v>-11838.170000000002</v>
      </c>
    </row>
    <row r="17" ht="11.25" customHeight="1"/>
    <row r="18" spans="1:6" ht="15.75">
      <c r="A18" s="80" t="s">
        <v>29</v>
      </c>
      <c r="B18" s="80"/>
      <c r="C18" s="80"/>
      <c r="D18" s="80"/>
      <c r="E18" s="80"/>
      <c r="F18" s="80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42</v>
      </c>
      <c r="B20" s="81" t="s">
        <v>6</v>
      </c>
      <c r="C20" s="81"/>
      <c r="D20" s="81"/>
      <c r="E20" s="81"/>
      <c r="F20" s="21" t="s">
        <v>18</v>
      </c>
      <c r="G20" s="22"/>
      <c r="H20" s="5">
        <f>D5</f>
        <v>197.8</v>
      </c>
    </row>
    <row r="21" spans="1:10" ht="18" customHeight="1">
      <c r="A21" s="23">
        <v>1</v>
      </c>
      <c r="B21" s="82" t="s">
        <v>8</v>
      </c>
      <c r="C21" s="82"/>
      <c r="D21" s="82"/>
      <c r="E21" s="82"/>
      <c r="F21" s="1">
        <f>I12</f>
        <v>7595.520000000001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3" t="s">
        <v>48</v>
      </c>
      <c r="C22" s="83"/>
      <c r="D22" s="83"/>
      <c r="E22" s="83"/>
      <c r="F22" s="2">
        <f>D14</f>
        <v>617.16</v>
      </c>
      <c r="G22" s="24"/>
    </row>
    <row r="23" spans="1:7" ht="31.5" customHeight="1">
      <c r="A23" s="25">
        <v>3</v>
      </c>
      <c r="B23" s="83" t="s">
        <v>78</v>
      </c>
      <c r="C23" s="83"/>
      <c r="D23" s="83"/>
      <c r="E23" s="83"/>
      <c r="F23" s="2">
        <f>I13</f>
        <v>1637.7839999999999</v>
      </c>
      <c r="G23" s="24"/>
    </row>
    <row r="24" spans="1:7" ht="18" customHeight="1">
      <c r="A24" s="25">
        <v>4</v>
      </c>
      <c r="B24" s="83" t="s">
        <v>12</v>
      </c>
      <c r="C24" s="83"/>
      <c r="D24" s="83"/>
      <c r="E24" s="83"/>
      <c r="F24" s="2">
        <f>F25+F26+F27</f>
        <v>7977</v>
      </c>
      <c r="G24" s="24"/>
    </row>
    <row r="25" spans="1:9" ht="16.5" customHeight="1">
      <c r="A25" s="25" t="s">
        <v>13</v>
      </c>
      <c r="B25" s="83" t="s">
        <v>34</v>
      </c>
      <c r="C25" s="83"/>
      <c r="D25" s="83"/>
      <c r="E25" s="83"/>
      <c r="F25" s="3">
        <v>0</v>
      </c>
      <c r="G25" s="12"/>
      <c r="H25" s="5" t="s">
        <v>76</v>
      </c>
      <c r="I25" s="5">
        <v>1200</v>
      </c>
    </row>
    <row r="26" spans="1:7" ht="16.5" customHeight="1">
      <c r="A26" s="25" t="s">
        <v>13</v>
      </c>
      <c r="B26" s="83" t="s">
        <v>35</v>
      </c>
      <c r="C26" s="83"/>
      <c r="D26" s="83"/>
      <c r="E26" s="83"/>
      <c r="F26" s="3">
        <f>F39+F40</f>
        <v>2531</v>
      </c>
      <c r="G26" s="12"/>
    </row>
    <row r="27" spans="1:7" ht="16.5" customHeight="1">
      <c r="A27" s="25" t="s">
        <v>13</v>
      </c>
      <c r="B27" s="83" t="s">
        <v>36</v>
      </c>
      <c r="C27" s="83"/>
      <c r="D27" s="83"/>
      <c r="E27" s="83"/>
      <c r="F27" s="3">
        <f>F38</f>
        <v>5446</v>
      </c>
      <c r="G27" s="12"/>
    </row>
    <row r="28" spans="1:7" ht="17.25" customHeight="1">
      <c r="A28" s="25">
        <v>5</v>
      </c>
      <c r="B28" s="79" t="s">
        <v>55</v>
      </c>
      <c r="C28" s="79"/>
      <c r="D28" s="79"/>
      <c r="E28" s="79"/>
      <c r="F28" s="3">
        <f>D12+D13</f>
        <v>3679.08</v>
      </c>
      <c r="G28" s="12"/>
    </row>
    <row r="29" spans="1:7" ht="17.25" customHeight="1">
      <c r="A29" s="25">
        <v>6</v>
      </c>
      <c r="B29" s="79" t="s">
        <v>59</v>
      </c>
      <c r="C29" s="79"/>
      <c r="D29" s="79"/>
      <c r="E29" s="79"/>
      <c r="F29" s="3">
        <f>D15</f>
        <v>819.86</v>
      </c>
      <c r="G29" s="12"/>
    </row>
    <row r="30" spans="1:7" s="28" customFormat="1" ht="21" customHeight="1">
      <c r="A30" s="26"/>
      <c r="B30" s="88" t="s">
        <v>14</v>
      </c>
      <c r="C30" s="88"/>
      <c r="D30" s="88"/>
      <c r="E30" s="88"/>
      <c r="F30" s="27">
        <f>F21+F22+F23+F24+F29+F28</f>
        <v>22326.404000000002</v>
      </c>
      <c r="G30" s="9"/>
    </row>
    <row r="32" spans="1:6" ht="18" customHeight="1">
      <c r="A32" s="71" t="s">
        <v>81</v>
      </c>
      <c r="B32" s="71"/>
      <c r="C32" s="71"/>
      <c r="D32" s="71"/>
      <c r="E32" s="71"/>
      <c r="F32" s="3">
        <f>D7+D16-F30</f>
        <v>41707.646</v>
      </c>
    </row>
    <row r="33" spans="1:6" ht="20.25" customHeight="1">
      <c r="A33" s="69" t="s">
        <v>79</v>
      </c>
      <c r="B33" s="69"/>
      <c r="C33" s="69"/>
      <c r="D33" s="69"/>
      <c r="E33" s="69"/>
      <c r="F33" s="3">
        <f>F16</f>
        <v>-11838.170000000002</v>
      </c>
    </row>
    <row r="34" spans="1:6" ht="18" customHeight="1">
      <c r="A34" s="70" t="s">
        <v>80</v>
      </c>
      <c r="B34" s="70"/>
      <c r="C34" s="70"/>
      <c r="D34" s="70"/>
      <c r="E34" s="70"/>
      <c r="F34" s="3">
        <f>F32+F33</f>
        <v>29869.476</v>
      </c>
    </row>
    <row r="35" ht="11.25" customHeight="1"/>
    <row r="37" spans="1:6" ht="15.75">
      <c r="A37" s="29" t="s">
        <v>25</v>
      </c>
      <c r="B37" s="29" t="s">
        <v>17</v>
      </c>
      <c r="C37" s="89" t="s">
        <v>37</v>
      </c>
      <c r="D37" s="90"/>
      <c r="E37" s="91"/>
      <c r="F37" s="29" t="s">
        <v>38</v>
      </c>
    </row>
    <row r="38" spans="1:6" s="35" customFormat="1" ht="15.75">
      <c r="A38" s="34"/>
      <c r="B38" s="36">
        <v>42024</v>
      </c>
      <c r="C38" s="92" t="s">
        <v>73</v>
      </c>
      <c r="D38" s="93"/>
      <c r="E38" s="94"/>
      <c r="F38" s="37">
        <v>5446</v>
      </c>
    </row>
    <row r="39" spans="1:6" s="35" customFormat="1" ht="27" customHeight="1">
      <c r="A39" s="34"/>
      <c r="B39" s="36" t="s">
        <v>77</v>
      </c>
      <c r="C39" s="92" t="s">
        <v>74</v>
      </c>
      <c r="D39" s="93"/>
      <c r="E39" s="94"/>
      <c r="F39" s="37">
        <f>12*179</f>
        <v>2148</v>
      </c>
    </row>
    <row r="40" spans="1:6" s="68" customFormat="1" ht="15.75">
      <c r="A40" s="65"/>
      <c r="B40" s="66">
        <v>42243</v>
      </c>
      <c r="C40" s="98" t="s">
        <v>75</v>
      </c>
      <c r="D40" s="99"/>
      <c r="E40" s="100"/>
      <c r="F40" s="67">
        <v>383</v>
      </c>
    </row>
    <row r="41" spans="1:6" ht="15.75">
      <c r="A41" s="4"/>
      <c r="B41" s="6"/>
      <c r="C41" s="84"/>
      <c r="D41" s="85"/>
      <c r="E41" s="86"/>
      <c r="F41" s="7"/>
    </row>
    <row r="42" spans="1:6" s="28" customFormat="1" ht="15.75">
      <c r="A42" s="87" t="s">
        <v>39</v>
      </c>
      <c r="B42" s="87"/>
      <c r="C42" s="87"/>
      <c r="D42" s="87"/>
      <c r="E42" s="87"/>
      <c r="F42" s="30">
        <f>SUM(F38:F41)</f>
        <v>7977</v>
      </c>
    </row>
  </sheetData>
  <sheetProtection selectLockedCells="1" selectUnlockedCells="1"/>
  <mergeCells count="20">
    <mergeCell ref="C41:E41"/>
    <mergeCell ref="A42:E42"/>
    <mergeCell ref="C37:E37"/>
    <mergeCell ref="C38:E38"/>
    <mergeCell ref="C40:E40"/>
    <mergeCell ref="C39:E39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9">
      <selection activeCell="F25" sqref="F25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01" t="s">
        <v>45</v>
      </c>
      <c r="B1" s="101"/>
      <c r="C1" s="101"/>
      <c r="D1" s="101"/>
      <c r="E1" s="101"/>
    </row>
    <row r="2" spans="1:5" ht="18.75">
      <c r="A2" s="101" t="s">
        <v>66</v>
      </c>
      <c r="B2" s="101"/>
      <c r="C2" s="101"/>
      <c r="D2" s="101"/>
      <c r="E2" s="101"/>
    </row>
    <row r="3" ht="18.75">
      <c r="A3" s="38"/>
    </row>
    <row r="4" ht="18.75">
      <c r="A4" s="39" t="s">
        <v>64</v>
      </c>
    </row>
    <row r="5" ht="18.75">
      <c r="A5" s="39" t="s">
        <v>67</v>
      </c>
    </row>
    <row r="6" ht="18.75">
      <c r="A6" s="39"/>
    </row>
    <row r="7" ht="16.5" thickBot="1">
      <c r="A7" s="40" t="s">
        <v>68</v>
      </c>
    </row>
    <row r="8" spans="1:5" ht="50.25" customHeight="1" thickBot="1">
      <c r="A8" s="41"/>
      <c r="B8" s="42" t="s">
        <v>46</v>
      </c>
      <c r="C8" s="42" t="s">
        <v>0</v>
      </c>
      <c r="D8" s="42" t="s">
        <v>1</v>
      </c>
      <c r="E8" s="42" t="s">
        <v>22</v>
      </c>
    </row>
    <row r="9" spans="1:5" ht="19.5" thickBot="1">
      <c r="A9" s="43" t="s">
        <v>2</v>
      </c>
      <c r="B9" s="44">
        <v>3152.12</v>
      </c>
      <c r="C9" s="44">
        <v>24804.02</v>
      </c>
      <c r="D9" s="44">
        <v>23300.69</v>
      </c>
      <c r="E9" s="44">
        <v>4655.45</v>
      </c>
    </row>
    <row r="10" spans="1:5" ht="19.5" thickBot="1">
      <c r="A10" s="43" t="s">
        <v>3</v>
      </c>
      <c r="B10" s="44">
        <v>313.71</v>
      </c>
      <c r="C10" s="44">
        <v>2468.52</v>
      </c>
      <c r="D10" s="44">
        <v>2318.92</v>
      </c>
      <c r="E10" s="44">
        <v>463.31</v>
      </c>
    </row>
    <row r="11" spans="1:5" ht="38.25" thickBot="1">
      <c r="A11" s="43" t="s">
        <v>47</v>
      </c>
      <c r="B11" s="44">
        <v>224.67</v>
      </c>
      <c r="C11" s="44">
        <v>1210.56</v>
      </c>
      <c r="D11" s="44">
        <v>1208</v>
      </c>
      <c r="E11" s="44">
        <v>227.23</v>
      </c>
    </row>
    <row r="12" spans="1:5" ht="19.5" customHeight="1" thickBot="1">
      <c r="A12" s="43" t="s">
        <v>48</v>
      </c>
      <c r="B12" s="44">
        <v>78.43</v>
      </c>
      <c r="C12" s="44">
        <v>617.16</v>
      </c>
      <c r="D12" s="44">
        <v>579.76</v>
      </c>
      <c r="E12" s="44">
        <v>115.83</v>
      </c>
    </row>
    <row r="13" spans="1:5" ht="38.25" thickBot="1">
      <c r="A13" s="43" t="s">
        <v>59</v>
      </c>
      <c r="B13" s="44">
        <v>81.48</v>
      </c>
      <c r="C13" s="44">
        <v>1775.14</v>
      </c>
      <c r="D13" s="44">
        <v>1423.3</v>
      </c>
      <c r="E13" s="44">
        <v>433.32</v>
      </c>
    </row>
    <row r="14" spans="1:5" ht="19.5" thickBot="1">
      <c r="A14" s="43" t="s">
        <v>4</v>
      </c>
      <c r="B14" s="45">
        <v>3850.41</v>
      </c>
      <c r="C14" s="45">
        <v>30875.4</v>
      </c>
      <c r="D14" s="45">
        <v>28830.67</v>
      </c>
      <c r="E14" s="45">
        <v>5895.14</v>
      </c>
    </row>
    <row r="15" ht="18.75">
      <c r="A15" s="46"/>
    </row>
    <row r="16" ht="19.5" thickBot="1">
      <c r="A16" s="46" t="s">
        <v>5</v>
      </c>
    </row>
    <row r="17" spans="1:3" ht="38.25" thickBot="1">
      <c r="A17" s="47" t="s">
        <v>49</v>
      </c>
      <c r="B17" s="42" t="s">
        <v>6</v>
      </c>
      <c r="C17" s="42" t="s">
        <v>18</v>
      </c>
    </row>
    <row r="18" spans="1:3" ht="19.5" thickBot="1">
      <c r="A18" s="48" t="s">
        <v>7</v>
      </c>
      <c r="B18" s="49" t="s">
        <v>3</v>
      </c>
      <c r="C18" s="44">
        <v>3679.08</v>
      </c>
    </row>
    <row r="19" spans="1:3" ht="19.5" thickBot="1">
      <c r="A19" s="48" t="s">
        <v>9</v>
      </c>
      <c r="B19" s="49" t="s">
        <v>48</v>
      </c>
      <c r="C19" s="44">
        <v>617.16</v>
      </c>
    </row>
    <row r="20" spans="1:3" ht="38.25" thickBot="1">
      <c r="A20" s="48" t="s">
        <v>10</v>
      </c>
      <c r="B20" s="49" t="s">
        <v>59</v>
      </c>
      <c r="C20" s="44">
        <v>1775.14</v>
      </c>
    </row>
    <row r="21" spans="1:3" ht="19.5" thickBot="1">
      <c r="A21" s="48" t="s">
        <v>11</v>
      </c>
      <c r="B21" s="49" t="s">
        <v>52</v>
      </c>
      <c r="C21" s="44">
        <v>1637.78</v>
      </c>
    </row>
    <row r="22" spans="1:3" ht="19.5" thickBot="1">
      <c r="A22" s="48" t="s">
        <v>53</v>
      </c>
      <c r="B22" s="49" t="s">
        <v>8</v>
      </c>
      <c r="C22" s="44">
        <v>7595.52</v>
      </c>
    </row>
    <row r="23" spans="1:3" ht="38.25" thickBot="1">
      <c r="A23" s="48" t="s">
        <v>61</v>
      </c>
      <c r="B23" s="49" t="s">
        <v>12</v>
      </c>
      <c r="C23" s="44">
        <v>2148</v>
      </c>
    </row>
    <row r="24" spans="1:3" ht="19.5" thickBot="1">
      <c r="A24" s="48" t="s">
        <v>13</v>
      </c>
      <c r="B24" s="50" t="s">
        <v>60</v>
      </c>
      <c r="C24" s="44">
        <v>2148</v>
      </c>
    </row>
    <row r="25" spans="1:3" ht="19.5" thickBot="1">
      <c r="A25" s="48" t="s">
        <v>69</v>
      </c>
      <c r="B25" s="50" t="s">
        <v>54</v>
      </c>
      <c r="C25" s="44">
        <v>308.57</v>
      </c>
    </row>
    <row r="26" spans="1:3" ht="38.25" thickBot="1">
      <c r="A26" s="43"/>
      <c r="B26" s="51" t="s">
        <v>50</v>
      </c>
      <c r="C26" s="45">
        <v>17761.25</v>
      </c>
    </row>
    <row r="27" ht="15.75" thickBot="1">
      <c r="A27" s="52"/>
    </row>
    <row r="28" spans="1:2" ht="57" thickBot="1">
      <c r="A28" s="58" t="s">
        <v>57</v>
      </c>
      <c r="B28" s="42">
        <v>34113.93</v>
      </c>
    </row>
    <row r="29" spans="1:2" ht="57" thickBot="1">
      <c r="A29" s="43" t="s">
        <v>15</v>
      </c>
      <c r="B29" s="45">
        <v>5895.14</v>
      </c>
    </row>
    <row r="30" spans="1:2" ht="38.25" thickBot="1">
      <c r="A30" s="48" t="s">
        <v>16</v>
      </c>
      <c r="B30" s="45" t="s">
        <v>70</v>
      </c>
    </row>
    <row r="31" spans="1:2" ht="38.25" thickBot="1">
      <c r="A31" s="48" t="s">
        <v>51</v>
      </c>
      <c r="B31" s="44">
        <v>4655.45</v>
      </c>
    </row>
    <row r="32" ht="15">
      <c r="A32" s="52"/>
    </row>
    <row r="33" ht="15.75">
      <c r="A33" s="53" t="s">
        <v>62</v>
      </c>
    </row>
    <row r="34" ht="15.75">
      <c r="A34" s="54"/>
    </row>
    <row r="35" ht="15.75">
      <c r="A35" s="54"/>
    </row>
    <row r="36" ht="15.75">
      <c r="A36" s="54"/>
    </row>
    <row r="37" ht="15.75">
      <c r="A37" s="54"/>
    </row>
    <row r="38" ht="15.75">
      <c r="A38" s="54" t="s">
        <v>63</v>
      </c>
    </row>
    <row r="39" ht="16.5" thickBot="1">
      <c r="A39" s="54"/>
    </row>
    <row r="40" spans="1:3" ht="15.75" thickBot="1">
      <c r="A40" s="63" t="s">
        <v>17</v>
      </c>
      <c r="B40" s="64" t="s">
        <v>37</v>
      </c>
      <c r="C40" s="64" t="s">
        <v>71</v>
      </c>
    </row>
    <row r="41" spans="1:3" ht="15.75" thickBot="1">
      <c r="A41" s="60" t="s">
        <v>72</v>
      </c>
      <c r="B41" s="61" t="s">
        <v>60</v>
      </c>
      <c r="C41" s="62">
        <v>179</v>
      </c>
    </row>
    <row r="42" ht="15.75">
      <c r="A42" s="5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2017-08-25T14:30:43Z</cp:lastPrinted>
  <dcterms:created xsi:type="dcterms:W3CDTF">2015-10-12T10:40:12Z</dcterms:created>
  <dcterms:modified xsi:type="dcterms:W3CDTF">2018-03-13T08:34:12Z</dcterms:modified>
  <cp:category/>
  <cp:version/>
  <cp:contentType/>
  <cp:contentStatus/>
</cp:coreProperties>
</file>