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<sst xmlns="http://schemas.openxmlformats.org/spreadsheetml/2006/main" count="280" uniqueCount="103">
  <si>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</si>
  <si>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</si>
  <si>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</si>
  <si>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</si>
  <si>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</si>
  <si>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</si>
  <si>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</si>
  <si>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</si>
  <si>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</si>
  <si>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</si>
  <si>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</si>
  <si>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</si>
  <si>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</si>
  <si>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</si>
  <si>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</si>
  <si>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</si>
  <si>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</si>
  <si>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</si>
  <si>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</si>
  <si>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</si>
  <si>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</si>
  <si>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</si>
  <si>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</si>
  <si>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</si>
  <si>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</si>
  <si>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</si>
  <si>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</si>
  <si>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</si>
  <si>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</si>
  <si>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</si>
  <si>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</si>
  <si>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</si>
  <si>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</si>
  <si>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</si>
  <si>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</si>
  <si>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</si>
  <si>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</si>
  <si>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</si>
  <si>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</si>
  <si>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</si>
  <si>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</si>
  <si>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</si>
  <si>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</si>
  <si>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</si>
  <si>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</si>
  <si>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</si>
  <si>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</si>
  <si>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</si>
  <si>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</si>
  <si>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</si>
  <si>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</si>
  <si>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</si>
  <si>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</si>
  <si>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</si>
  <si>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</si>
  <si>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</si>
  <si>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6.</t>
  </si>
  <si>
    <t>7.</t>
  </si>
  <si>
    <t>Осмотры</t>
  </si>
  <si>
    <t>Вывоз и складирование ТБО</t>
  </si>
  <si>
    <t>двор</t>
  </si>
  <si>
    <t>Сальдо на 01.01.2015г (по начислениям) (+)</t>
  </si>
  <si>
    <t>Ул. Котовского, д. 3</t>
  </si>
  <si>
    <t>Ул. Котовского , д.3</t>
  </si>
  <si>
    <t>В управлении ООО «УК Старый Город» - с 01.07.2012 года</t>
  </si>
  <si>
    <t>Общая площадь квартир – 257,5 м.кв.</t>
  </si>
  <si>
    <t>Остаток на 01.01.2014 года – 14958,26 (+)</t>
  </si>
  <si>
    <t>снятие показаний</t>
  </si>
  <si>
    <t>2410,19</t>
  </si>
  <si>
    <t>Экономист ООО «УК Старый город»                                                                    Хромушина Т.В.</t>
  </si>
  <si>
    <t>Выполненные работы</t>
  </si>
  <si>
    <t xml:space="preserve"> </t>
  </si>
  <si>
    <t>28,01,2014-31,12,2014</t>
  </si>
  <si>
    <t>снятие показаний приборов</t>
  </si>
  <si>
    <t>В управлении ООО «УК Старый Город» -  с 01.07.2012 года</t>
  </si>
  <si>
    <t>ежемесячно</t>
  </si>
  <si>
    <t>снятие показаний прибора цчета электроэнергии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</si>
  <si>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</si>
  <si>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</si>
  <si>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</si>
  <si>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</si>
  <si>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</si>
  <si>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</si>
  <si>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</si>
  <si>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</si>
  <si>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</si>
  <si>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</si>
  <si>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</si>
  <si>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</si>
  <si>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</si>
  <si>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</si>
  <si>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</si>
  <si>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</si>
  <si>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</si>
  <si>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</si>
  <si>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</si>
  <si>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</si>
  <si>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</si>
  <si>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</si>
  <si>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</si>
  <si>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дворника нет, поэтому покос не входит</t>
  </si>
  <si>
    <t>Снятие показаний с приборов учета электроэнергии</t>
  </si>
  <si>
    <t>ежемесячно с 01.01.2017 по 31.07.2017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</si>
</sst>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2" fontId="48" fillId="33" borderId="0" xfId="0" applyNumberFormat="1" applyFont="1" applyFill="1" applyAlignment="1">
      <alignment/>
    </xf>
    <xf numFmtId="14" fontId="46" fillId="33" borderId="13" xfId="0" applyNumberFormat="1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0">
      <selection activeCell="F30" sqref="F30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3" t="s">
        <v>89</v>
      </c>
      <c r="B1" s="83"/>
      <c r="C1" s="83"/>
      <c r="D1" s="83"/>
      <c r="E1" s="83"/>
      <c r="F1" s="83"/>
      <c r="G1" s="72"/>
    </row>
    <row r="2" spans="1:8" ht="15.75">
      <c r="A2" s="83" t="s">
        <v>62</v>
      </c>
      <c r="B2" s="83"/>
      <c r="C2" s="83"/>
      <c r="D2" s="83"/>
      <c r="E2" s="83"/>
      <c r="F2" s="83"/>
      <c r="G2" s="9"/>
      <c r="H2" s="10"/>
    </row>
    <row r="3" ht="9" customHeight="1"/>
    <row r="4" spans="1:6" ht="15.75" hidden="1" outlineLevel="1">
      <c r="A4" s="12" t="s">
        <v>74</v>
      </c>
      <c r="C4" s="12"/>
      <c r="D4" s="12"/>
      <c r="E4" s="12"/>
      <c r="F4" s="12"/>
    </row>
    <row r="5" spans="1:6" ht="10.5" customHeight="1" outlineLevel="1">
      <c r="A5" s="12" t="s">
        <v>19</v>
      </c>
      <c r="C5" s="12"/>
      <c r="D5" s="12">
        <v>257.3</v>
      </c>
      <c r="E5" s="12" t="s">
        <v>20</v>
      </c>
      <c r="F5" s="12"/>
    </row>
    <row r="6" ht="9" customHeight="1">
      <c r="I6" s="33"/>
    </row>
    <row r="7" spans="1:6" ht="15.75">
      <c r="A7" s="9" t="s">
        <v>90</v>
      </c>
      <c r="C7" s="9"/>
      <c r="D7" s="13">
        <f>'2016'!F32</f>
        <v>56223.499999999985</v>
      </c>
      <c r="E7" s="9" t="s">
        <v>22</v>
      </c>
      <c r="F7" s="9"/>
    </row>
    <row r="8" spans="1:6" ht="15.75">
      <c r="A8" s="9" t="s">
        <v>91</v>
      </c>
      <c r="C8" s="12"/>
      <c r="D8" s="14">
        <f>C19</f>
        <v>-3966.569999999998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92</v>
      </c>
      <c r="D10" s="17" t="s">
        <v>0</v>
      </c>
      <c r="E10" s="17" t="s">
        <v>29</v>
      </c>
      <c r="F10" s="17" t="s">
        <v>93</v>
      </c>
    </row>
    <row r="11" spans="1:9" s="20" customFormat="1" ht="30" customHeight="1">
      <c r="A11" s="4">
        <v>1</v>
      </c>
      <c r="B11" s="18" t="s">
        <v>2</v>
      </c>
      <c r="C11" s="62">
        <v>-2410.1899999999987</v>
      </c>
      <c r="D11" s="60">
        <f>27392.11+1511.47</f>
        <v>28903.58</v>
      </c>
      <c r="E11" s="60">
        <v>28905.45</v>
      </c>
      <c r="F11" s="60">
        <f aca="true" t="shared" si="0" ref="F11:F18">C11-D11+E11</f>
        <v>-2408.3199999999997</v>
      </c>
      <c r="G11" s="5" t="s">
        <v>43</v>
      </c>
      <c r="H11" s="5">
        <v>8.94</v>
      </c>
      <c r="I11" s="33">
        <f>H11*12*H23</f>
        <v>27603.144</v>
      </c>
    </row>
    <row r="12" spans="1:9" s="20" customFormat="1" ht="15.75">
      <c r="A12" s="4">
        <v>2</v>
      </c>
      <c r="B12" s="18" t="s">
        <v>3</v>
      </c>
      <c r="C12" s="62">
        <v>-267.8000000000002</v>
      </c>
      <c r="D12" s="60">
        <f>3043.59+167.91</f>
        <v>3211.5</v>
      </c>
      <c r="E12" s="60">
        <v>3211.71</v>
      </c>
      <c r="F12" s="60">
        <f t="shared" si="0"/>
        <v>-267.59000000000015</v>
      </c>
      <c r="G12" s="12" t="s">
        <v>44</v>
      </c>
      <c r="H12" s="5">
        <v>3.2</v>
      </c>
      <c r="I12" s="32">
        <f>H12*12*H23</f>
        <v>9880.320000000002</v>
      </c>
    </row>
    <row r="13" spans="1:9" s="20" customFormat="1" ht="29.25" customHeight="1">
      <c r="A13" s="4">
        <v>3</v>
      </c>
      <c r="B13" s="18" t="s">
        <v>47</v>
      </c>
      <c r="C13" s="62">
        <v>-131.31999999999994</v>
      </c>
      <c r="D13" s="60">
        <f>1492.47+82.37</f>
        <v>1574.8400000000001</v>
      </c>
      <c r="E13" s="60">
        <v>1574.94</v>
      </c>
      <c r="F13" s="60">
        <f t="shared" si="0"/>
        <v>-131.22000000000003</v>
      </c>
      <c r="G13" s="12" t="s">
        <v>99</v>
      </c>
      <c r="H13" s="5">
        <v>0.89</v>
      </c>
      <c r="I13" s="32">
        <f>H13*12*H23</f>
        <v>2747.964</v>
      </c>
    </row>
    <row r="14" spans="1:8" s="20" customFormat="1" ht="30" customHeight="1">
      <c r="A14" s="4">
        <v>4</v>
      </c>
      <c r="B14" s="18" t="s">
        <v>48</v>
      </c>
      <c r="C14" s="62">
        <v>-66.95000000000005</v>
      </c>
      <c r="D14" s="60">
        <f>1098.44+51.8</f>
        <v>1150.24</v>
      </c>
      <c r="E14" s="60">
        <v>1034.51</v>
      </c>
      <c r="F14" s="60">
        <f t="shared" si="0"/>
        <v>-182.68000000000006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2">
        <v>-1090.3099999999995</v>
      </c>
      <c r="D15" s="60">
        <v>900.01</v>
      </c>
      <c r="E15" s="60">
        <v>1990.32</v>
      </c>
      <c r="F15" s="60">
        <f t="shared" si="0"/>
        <v>0</v>
      </c>
      <c r="G15" s="19"/>
      <c r="H15" s="74" t="s">
        <v>100</v>
      </c>
    </row>
    <row r="16" spans="1:8" s="20" customFormat="1" ht="30" customHeight="1">
      <c r="A16" s="4">
        <v>6</v>
      </c>
      <c r="B16" s="18" t="s">
        <v>96</v>
      </c>
      <c r="C16" s="73">
        <v>0</v>
      </c>
      <c r="D16" s="61">
        <f>146.43-9.23+58.11</f>
        <v>195.31</v>
      </c>
      <c r="E16" s="61">
        <v>179.04</v>
      </c>
      <c r="F16" s="60">
        <f t="shared" si="0"/>
        <v>-16.27000000000001</v>
      </c>
      <c r="G16" s="19"/>
      <c r="H16" s="19"/>
    </row>
    <row r="17" spans="1:8" s="20" customFormat="1" ht="30" customHeight="1">
      <c r="A17" s="4">
        <v>7</v>
      </c>
      <c r="B17" s="18" t="s">
        <v>97</v>
      </c>
      <c r="C17" s="73">
        <v>0</v>
      </c>
      <c r="D17" s="61">
        <f>105.08-6.24+6.12</f>
        <v>104.96000000000001</v>
      </c>
      <c r="E17" s="61">
        <v>91.84</v>
      </c>
      <c r="F17" s="60">
        <f t="shared" si="0"/>
        <v>-13.120000000000005</v>
      </c>
      <c r="G17" s="19"/>
      <c r="H17" s="19"/>
    </row>
    <row r="18" spans="1:8" s="20" customFormat="1" ht="30" customHeight="1">
      <c r="A18" s="4">
        <v>8</v>
      </c>
      <c r="B18" s="18" t="s">
        <v>98</v>
      </c>
      <c r="C18" s="73">
        <v>0</v>
      </c>
      <c r="D18" s="61">
        <f>4314.73-266.69+1433.37</f>
        <v>5481.41</v>
      </c>
      <c r="E18" s="61">
        <v>4973.71</v>
      </c>
      <c r="F18" s="60">
        <f t="shared" si="0"/>
        <v>-507.6999999999998</v>
      </c>
      <c r="G18" s="19"/>
      <c r="H18" s="19"/>
    </row>
    <row r="19" spans="1:6" ht="19.5" customHeight="1">
      <c r="A19" s="4"/>
      <c r="B19" s="18" t="s">
        <v>4</v>
      </c>
      <c r="C19" s="61">
        <f>SUM(C11:C18)</f>
        <v>-3966.569999999998</v>
      </c>
      <c r="D19" s="61">
        <f>SUM(D11:D18)</f>
        <v>41521.84999999999</v>
      </c>
      <c r="E19" s="61">
        <f>SUM(E11:E18)</f>
        <v>41961.52</v>
      </c>
      <c r="F19" s="61">
        <f>SUM(F11:F18)</f>
        <v>-3526.9</v>
      </c>
    </row>
    <row r="20" ht="11.25" customHeight="1"/>
    <row r="21" spans="1:6" ht="15.75">
      <c r="A21" s="83" t="s">
        <v>30</v>
      </c>
      <c r="B21" s="83"/>
      <c r="C21" s="83"/>
      <c r="D21" s="83"/>
      <c r="E21" s="83"/>
      <c r="F21" s="83"/>
    </row>
    <row r="22" spans="1:8" ht="15.75">
      <c r="A22" s="72"/>
      <c r="B22" s="72"/>
      <c r="C22" s="72"/>
      <c r="D22" s="72"/>
      <c r="E22" s="72"/>
      <c r="F22" s="72"/>
      <c r="H22" s="5" t="s">
        <v>31</v>
      </c>
    </row>
    <row r="23" spans="1:8" ht="33" customHeight="1">
      <c r="A23" s="17" t="s">
        <v>42</v>
      </c>
      <c r="B23" s="84" t="s">
        <v>6</v>
      </c>
      <c r="C23" s="84"/>
      <c r="D23" s="84"/>
      <c r="E23" s="84"/>
      <c r="F23" s="21" t="s">
        <v>18</v>
      </c>
      <c r="G23" s="22"/>
      <c r="H23" s="5">
        <f>D5</f>
        <v>257.3</v>
      </c>
    </row>
    <row r="24" spans="1:10" ht="18" customHeight="1">
      <c r="A24" s="23">
        <v>1</v>
      </c>
      <c r="B24" s="85" t="s">
        <v>8</v>
      </c>
      <c r="C24" s="85"/>
      <c r="D24" s="85"/>
      <c r="E24" s="86"/>
      <c r="F24" s="71">
        <f>I12</f>
        <v>9880.320000000002</v>
      </c>
      <c r="G24" s="12"/>
      <c r="H24" s="5" t="s">
        <v>32</v>
      </c>
      <c r="I24" s="5" t="s">
        <v>33</v>
      </c>
      <c r="J24" s="5" t="s">
        <v>34</v>
      </c>
    </row>
    <row r="25" spans="1:7" ht="18" customHeight="1">
      <c r="A25" s="25">
        <v>2</v>
      </c>
      <c r="B25" s="87" t="s">
        <v>48</v>
      </c>
      <c r="C25" s="87"/>
      <c r="D25" s="87"/>
      <c r="E25" s="88"/>
      <c r="F25" s="71">
        <f>D14</f>
        <v>1150.24</v>
      </c>
      <c r="G25" s="12"/>
    </row>
    <row r="26" spans="1:7" ht="30.75" customHeight="1">
      <c r="A26" s="25">
        <v>3</v>
      </c>
      <c r="B26" s="87" t="s">
        <v>77</v>
      </c>
      <c r="C26" s="87"/>
      <c r="D26" s="87"/>
      <c r="E26" s="88"/>
      <c r="F26" s="71">
        <f>I13</f>
        <v>2747.964</v>
      </c>
      <c r="G26" s="12"/>
    </row>
    <row r="27" spans="1:7" ht="18" customHeight="1">
      <c r="A27" s="25">
        <v>4</v>
      </c>
      <c r="B27" s="87" t="s">
        <v>12</v>
      </c>
      <c r="C27" s="87"/>
      <c r="D27" s="87"/>
      <c r="E27" s="88"/>
      <c r="F27" s="71">
        <f>F28+F29+F30</f>
        <v>1560</v>
      </c>
      <c r="G27" s="12"/>
    </row>
    <row r="28" spans="1:7" ht="16.5" customHeight="1">
      <c r="A28" s="25" t="s">
        <v>13</v>
      </c>
      <c r="B28" s="87" t="s">
        <v>35</v>
      </c>
      <c r="C28" s="87"/>
      <c r="D28" s="87"/>
      <c r="E28" s="88"/>
      <c r="F28" s="71">
        <v>0</v>
      </c>
      <c r="G28" s="12"/>
    </row>
    <row r="29" spans="1:7" ht="16.5" customHeight="1">
      <c r="A29" s="25" t="s">
        <v>13</v>
      </c>
      <c r="B29" s="87" t="s">
        <v>81</v>
      </c>
      <c r="C29" s="87"/>
      <c r="D29" s="87"/>
      <c r="E29" s="88"/>
      <c r="F29" s="71">
        <f>F44+F45+F46</f>
        <v>1560</v>
      </c>
      <c r="G29" s="12"/>
    </row>
    <row r="30" spans="1:7" ht="16.5" customHeight="1">
      <c r="A30" s="25" t="s">
        <v>13</v>
      </c>
      <c r="B30" s="87" t="s">
        <v>36</v>
      </c>
      <c r="C30" s="87"/>
      <c r="D30" s="87"/>
      <c r="E30" s="87"/>
      <c r="F30" s="70">
        <v>0</v>
      </c>
      <c r="G30" s="12"/>
    </row>
    <row r="31" spans="1:7" ht="17.25" customHeight="1">
      <c r="A31" s="25">
        <v>5</v>
      </c>
      <c r="B31" s="89" t="s">
        <v>53</v>
      </c>
      <c r="C31" s="89"/>
      <c r="D31" s="89"/>
      <c r="E31" s="89"/>
      <c r="F31" s="3">
        <f>D15</f>
        <v>900.01</v>
      </c>
      <c r="G31" s="12"/>
    </row>
    <row r="32" spans="1:7" ht="17.25" customHeight="1">
      <c r="A32" s="25">
        <v>6</v>
      </c>
      <c r="B32" s="89" t="s">
        <v>59</v>
      </c>
      <c r="C32" s="89"/>
      <c r="D32" s="89"/>
      <c r="E32" s="89"/>
      <c r="F32" s="3">
        <f>D12+D13</f>
        <v>4786.34</v>
      </c>
      <c r="G32" s="12"/>
    </row>
    <row r="33" spans="1:7" ht="17.25" customHeight="1">
      <c r="A33" s="25">
        <v>7</v>
      </c>
      <c r="B33" s="89" t="s">
        <v>96</v>
      </c>
      <c r="C33" s="89"/>
      <c r="D33" s="89"/>
      <c r="E33" s="89"/>
      <c r="F33" s="3">
        <f>D16</f>
        <v>195.31</v>
      </c>
      <c r="G33" s="12"/>
    </row>
    <row r="34" spans="1:7" ht="17.25" customHeight="1">
      <c r="A34" s="25">
        <v>8</v>
      </c>
      <c r="B34" s="89" t="s">
        <v>97</v>
      </c>
      <c r="C34" s="89"/>
      <c r="D34" s="89"/>
      <c r="E34" s="89"/>
      <c r="F34" s="3">
        <f>D17</f>
        <v>104.96000000000001</v>
      </c>
      <c r="G34" s="12"/>
    </row>
    <row r="35" spans="1:7" ht="17.25" customHeight="1">
      <c r="A35" s="25">
        <v>9</v>
      </c>
      <c r="B35" s="89" t="s">
        <v>98</v>
      </c>
      <c r="C35" s="89"/>
      <c r="D35" s="89"/>
      <c r="E35" s="89"/>
      <c r="F35" s="3">
        <f>D18</f>
        <v>5481.41</v>
      </c>
      <c r="G35" s="12"/>
    </row>
    <row r="36" spans="1:7" s="28" customFormat="1" ht="21" customHeight="1">
      <c r="A36" s="26"/>
      <c r="B36" s="90" t="s">
        <v>14</v>
      </c>
      <c r="C36" s="90"/>
      <c r="D36" s="90"/>
      <c r="E36" s="90"/>
      <c r="F36" s="27">
        <f>F24+F25+F26+F27+F32+F31+F33+F34+F35</f>
        <v>26806.554</v>
      </c>
      <c r="G36" s="9"/>
    </row>
    <row r="38" spans="1:6" ht="18" customHeight="1">
      <c r="A38" s="67" t="s">
        <v>94</v>
      </c>
      <c r="B38" s="67"/>
      <c r="C38" s="67"/>
      <c r="D38" s="67"/>
      <c r="E38" s="67"/>
      <c r="F38" s="3">
        <f>D7+D19-F36</f>
        <v>70938.79599999997</v>
      </c>
    </row>
    <row r="39" spans="1:6" ht="20.25" customHeight="1">
      <c r="A39" s="67" t="s">
        <v>95</v>
      </c>
      <c r="B39" s="67"/>
      <c r="C39" s="67"/>
      <c r="D39" s="67"/>
      <c r="E39" s="67"/>
      <c r="F39" s="3">
        <f>F19</f>
        <v>-3526.9</v>
      </c>
    </row>
    <row r="40" spans="1:6" ht="18" customHeight="1">
      <c r="A40" s="66" t="s">
        <v>79</v>
      </c>
      <c r="B40" s="66"/>
      <c r="C40" s="66"/>
      <c r="D40" s="66"/>
      <c r="E40" s="66"/>
      <c r="F40" s="3">
        <f>F38+F39</f>
        <v>67411.89599999998</v>
      </c>
    </row>
    <row r="41" ht="11.25" customHeight="1"/>
    <row r="43" spans="1:6" ht="15.75">
      <c r="A43" s="29" t="s">
        <v>26</v>
      </c>
      <c r="B43" s="29" t="s">
        <v>17</v>
      </c>
      <c r="C43" s="91" t="s">
        <v>37</v>
      </c>
      <c r="D43" s="92"/>
      <c r="E43" s="93"/>
      <c r="F43" s="29" t="s">
        <v>38</v>
      </c>
    </row>
    <row r="44" spans="1:6" ht="45">
      <c r="A44" s="29"/>
      <c r="B44" s="78" t="s">
        <v>102</v>
      </c>
      <c r="C44" s="80" t="s">
        <v>76</v>
      </c>
      <c r="D44" s="81"/>
      <c r="E44" s="82"/>
      <c r="F44" s="101">
        <f>170*7</f>
        <v>1190</v>
      </c>
    </row>
    <row r="45" spans="1:6" s="35" customFormat="1" ht="27" customHeight="1">
      <c r="A45" s="29"/>
      <c r="B45" s="75">
        <v>43069</v>
      </c>
      <c r="C45" s="94" t="s">
        <v>101</v>
      </c>
      <c r="D45" s="95"/>
      <c r="E45" s="96"/>
      <c r="F45" s="76">
        <v>185</v>
      </c>
    </row>
    <row r="46" spans="1:6" ht="15.75">
      <c r="A46" s="77"/>
      <c r="B46" s="75">
        <v>43098</v>
      </c>
      <c r="C46" s="94" t="s">
        <v>101</v>
      </c>
      <c r="D46" s="95"/>
      <c r="E46" s="96"/>
      <c r="F46" s="76">
        <v>185</v>
      </c>
    </row>
    <row r="47" spans="1:6" s="28" customFormat="1" ht="15.75">
      <c r="A47" s="4"/>
      <c r="B47" s="6"/>
      <c r="C47" s="97"/>
      <c r="D47" s="98"/>
      <c r="E47" s="99"/>
      <c r="F47" s="7"/>
    </row>
    <row r="48" spans="1:6" ht="15.75">
      <c r="A48" s="79" t="s">
        <v>39</v>
      </c>
      <c r="B48" s="79"/>
      <c r="C48" s="79"/>
      <c r="D48" s="79"/>
      <c r="E48" s="79"/>
      <c r="F48" s="30">
        <f>SUM(F44:F47)</f>
        <v>1560</v>
      </c>
    </row>
  </sheetData>
  <sheetProtection/>
  <mergeCells count="23">
    <mergeCell ref="C47:E47"/>
    <mergeCell ref="C43:E43"/>
    <mergeCell ref="C45:E45"/>
    <mergeCell ref="C46:E46"/>
    <mergeCell ref="B33:E33"/>
    <mergeCell ref="B34:E34"/>
    <mergeCell ref="B35:E35"/>
    <mergeCell ref="B28:E28"/>
    <mergeCell ref="B29:E29"/>
    <mergeCell ref="B30:E30"/>
    <mergeCell ref="B31:E31"/>
    <mergeCell ref="B32:E32"/>
    <mergeCell ref="B36:E36"/>
    <mergeCell ref="A48:E48"/>
    <mergeCell ref="C44:E44"/>
    <mergeCell ref="A1:F1"/>
    <mergeCell ref="A2:F2"/>
    <mergeCell ref="A21:F21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4">
      <selection activeCell="A38" sqref="A37:F3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3" t="s">
        <v>82</v>
      </c>
      <c r="B1" s="83"/>
      <c r="C1" s="83"/>
      <c r="D1" s="83"/>
      <c r="E1" s="83"/>
      <c r="F1" s="83"/>
      <c r="G1" s="69"/>
    </row>
    <row r="2" spans="1:8" ht="15.75">
      <c r="A2" s="83" t="s">
        <v>62</v>
      </c>
      <c r="B2" s="83"/>
      <c r="C2" s="83"/>
      <c r="D2" s="83"/>
      <c r="E2" s="83"/>
      <c r="F2" s="83"/>
      <c r="G2" s="9"/>
      <c r="H2" s="10"/>
    </row>
    <row r="3" ht="9" customHeight="1"/>
    <row r="4" spans="1:6" ht="15.75" hidden="1" outlineLevel="1">
      <c r="A4" s="12" t="s">
        <v>74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257.5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83</v>
      </c>
      <c r="C7" s="9"/>
      <c r="D7" s="13">
        <f>'2015'!F32</f>
        <v>42087.31999999999</v>
      </c>
      <c r="E7" s="9" t="s">
        <v>22</v>
      </c>
      <c r="F7" s="9"/>
    </row>
    <row r="8" spans="1:6" ht="15.75">
      <c r="A8" s="9" t="s">
        <v>84</v>
      </c>
      <c r="C8" s="12"/>
      <c r="D8" s="14">
        <f>C16</f>
        <v>-4288.789999999999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85</v>
      </c>
      <c r="D10" s="17" t="s">
        <v>0</v>
      </c>
      <c r="E10" s="17" t="s">
        <v>29</v>
      </c>
      <c r="F10" s="17" t="s">
        <v>86</v>
      </c>
    </row>
    <row r="11" spans="1:9" s="20" customFormat="1" ht="30" customHeight="1">
      <c r="A11" s="4">
        <v>1</v>
      </c>
      <c r="B11" s="18" t="s">
        <v>2</v>
      </c>
      <c r="C11" s="62">
        <v>-2410.1899999999987</v>
      </c>
      <c r="D11" s="60">
        <v>28922.28</v>
      </c>
      <c r="E11" s="60">
        <v>28922.28</v>
      </c>
      <c r="F11" s="60">
        <f>C11-D11+E11</f>
        <v>-2410.1899999999987</v>
      </c>
      <c r="G11" s="5" t="s">
        <v>43</v>
      </c>
      <c r="H11" s="5">
        <v>8.94</v>
      </c>
      <c r="I11" s="33">
        <f>H11*12*H20</f>
        <v>27624.6</v>
      </c>
    </row>
    <row r="12" spans="1:9" s="20" customFormat="1" ht="15.75">
      <c r="A12" s="4">
        <v>2</v>
      </c>
      <c r="B12" s="18" t="s">
        <v>3</v>
      </c>
      <c r="C12" s="62">
        <v>-267.8000000000002</v>
      </c>
      <c r="D12" s="60">
        <v>3213.6</v>
      </c>
      <c r="E12" s="60">
        <v>3213.6</v>
      </c>
      <c r="F12" s="60">
        <f>C12-D12+E12</f>
        <v>-267.8000000000002</v>
      </c>
      <c r="G12" s="12" t="s">
        <v>44</v>
      </c>
      <c r="H12" s="5">
        <v>3.2</v>
      </c>
      <c r="I12" s="32">
        <f>H12*12*H20</f>
        <v>9888.000000000002</v>
      </c>
    </row>
    <row r="13" spans="1:9" s="20" customFormat="1" ht="29.25" customHeight="1">
      <c r="A13" s="4">
        <v>3</v>
      </c>
      <c r="B13" s="18" t="s">
        <v>47</v>
      </c>
      <c r="C13" s="62">
        <v>-131.31999999999994</v>
      </c>
      <c r="D13" s="60">
        <v>1575.84</v>
      </c>
      <c r="E13" s="60">
        <v>1575.84</v>
      </c>
      <c r="F13" s="60">
        <f>C13-D13+E13</f>
        <v>-131.31999999999994</v>
      </c>
      <c r="G13" s="12" t="s">
        <v>60</v>
      </c>
      <c r="H13" s="5">
        <v>0.89</v>
      </c>
      <c r="I13" s="32">
        <f>H13*12*H20</f>
        <v>2750.1</v>
      </c>
    </row>
    <row r="14" spans="1:8" s="20" customFormat="1" ht="30" customHeight="1">
      <c r="A14" s="4">
        <v>4</v>
      </c>
      <c r="B14" s="18" t="s">
        <v>48</v>
      </c>
      <c r="C14" s="62">
        <v>-66.95000000000005</v>
      </c>
      <c r="D14" s="60">
        <v>803.4</v>
      </c>
      <c r="E14" s="60">
        <v>803.4</v>
      </c>
      <c r="F14" s="60">
        <f>C14-D14+E14</f>
        <v>-66.95000000000005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2">
        <v>-1412.5300000000007</v>
      </c>
      <c r="D15" s="60">
        <v>13145.81</v>
      </c>
      <c r="E15" s="60">
        <v>13468.03</v>
      </c>
      <c r="F15" s="60">
        <f>C15-D15+E15</f>
        <v>-1090.3099999999995</v>
      </c>
      <c r="G15" s="19"/>
      <c r="H15" s="19"/>
    </row>
    <row r="16" spans="1:6" ht="19.5" customHeight="1">
      <c r="A16" s="4"/>
      <c r="B16" s="18" t="s">
        <v>4</v>
      </c>
      <c r="C16" s="61">
        <f>SUM(C11:C15)</f>
        <v>-4288.789999999999</v>
      </c>
      <c r="D16" s="61">
        <f>SUM(D11:D15)</f>
        <v>47660.92999999999</v>
      </c>
      <c r="E16" s="61">
        <f>SUM(E11:E15)</f>
        <v>47983.149999999994</v>
      </c>
      <c r="F16" s="61">
        <f>SUM(F11:F15)</f>
        <v>-3966.569999999998</v>
      </c>
    </row>
    <row r="17" ht="11.25" customHeight="1"/>
    <row r="18" spans="1:6" ht="15.75">
      <c r="A18" s="83" t="s">
        <v>30</v>
      </c>
      <c r="B18" s="83"/>
      <c r="C18" s="83"/>
      <c r="D18" s="83"/>
      <c r="E18" s="83"/>
      <c r="F18" s="83"/>
    </row>
    <row r="19" spans="1:8" ht="15.75">
      <c r="A19" s="69"/>
      <c r="B19" s="69"/>
      <c r="C19" s="69"/>
      <c r="D19" s="69"/>
      <c r="E19" s="69"/>
      <c r="F19" s="69"/>
      <c r="H19" s="5" t="s">
        <v>31</v>
      </c>
    </row>
    <row r="20" spans="1:8" ht="33" customHeight="1">
      <c r="A20" s="17" t="s">
        <v>42</v>
      </c>
      <c r="B20" s="84" t="s">
        <v>6</v>
      </c>
      <c r="C20" s="84"/>
      <c r="D20" s="84"/>
      <c r="E20" s="84"/>
      <c r="F20" s="21" t="s">
        <v>18</v>
      </c>
      <c r="G20" s="22"/>
      <c r="H20" s="5">
        <f>D5</f>
        <v>257.5</v>
      </c>
    </row>
    <row r="21" spans="1:10" ht="18" customHeight="1">
      <c r="A21" s="23">
        <v>1</v>
      </c>
      <c r="B21" s="85" t="s">
        <v>8</v>
      </c>
      <c r="C21" s="85"/>
      <c r="D21" s="85"/>
      <c r="E21" s="86"/>
      <c r="F21" s="71">
        <f>I12</f>
        <v>9888.000000000002</v>
      </c>
      <c r="G21" s="12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87" t="s">
        <v>48</v>
      </c>
      <c r="C22" s="87"/>
      <c r="D22" s="87"/>
      <c r="E22" s="88"/>
      <c r="F22" s="71">
        <f>D14</f>
        <v>803.4</v>
      </c>
      <c r="G22" s="12"/>
    </row>
    <row r="23" spans="1:7" ht="30.75" customHeight="1">
      <c r="A23" s="25">
        <v>3</v>
      </c>
      <c r="B23" s="87" t="s">
        <v>77</v>
      </c>
      <c r="C23" s="87"/>
      <c r="D23" s="87"/>
      <c r="E23" s="88"/>
      <c r="F23" s="71">
        <f>I13</f>
        <v>2750.1</v>
      </c>
      <c r="G23" s="12"/>
    </row>
    <row r="24" spans="1:7" ht="18" customHeight="1">
      <c r="A24" s="25">
        <v>4</v>
      </c>
      <c r="B24" s="87" t="s">
        <v>12</v>
      </c>
      <c r="C24" s="87"/>
      <c r="D24" s="87"/>
      <c r="E24" s="88"/>
      <c r="F24" s="71">
        <f>F25+F26+F27</f>
        <v>2148</v>
      </c>
      <c r="G24" s="12"/>
    </row>
    <row r="25" spans="1:7" ht="16.5" customHeight="1">
      <c r="A25" s="25" t="s">
        <v>13</v>
      </c>
      <c r="B25" s="87" t="s">
        <v>35</v>
      </c>
      <c r="C25" s="87"/>
      <c r="D25" s="87"/>
      <c r="E25" s="88"/>
      <c r="F25" s="71">
        <v>0</v>
      </c>
      <c r="G25" s="12"/>
    </row>
    <row r="26" spans="1:7" ht="16.5" customHeight="1">
      <c r="A26" s="25" t="s">
        <v>13</v>
      </c>
      <c r="B26" s="87" t="s">
        <v>81</v>
      </c>
      <c r="C26" s="87"/>
      <c r="D26" s="87"/>
      <c r="E26" s="88"/>
      <c r="F26" s="71">
        <f>F38</f>
        <v>2148</v>
      </c>
      <c r="G26" s="12"/>
    </row>
    <row r="27" spans="1:7" ht="16.5" customHeight="1">
      <c r="A27" s="25" t="s">
        <v>13</v>
      </c>
      <c r="B27" s="87" t="s">
        <v>36</v>
      </c>
      <c r="C27" s="87"/>
      <c r="D27" s="87"/>
      <c r="E27" s="87"/>
      <c r="F27" s="70">
        <v>0</v>
      </c>
      <c r="G27" s="12"/>
    </row>
    <row r="28" spans="1:7" ht="17.25" customHeight="1">
      <c r="A28" s="25">
        <v>5</v>
      </c>
      <c r="B28" s="89" t="s">
        <v>53</v>
      </c>
      <c r="C28" s="89"/>
      <c r="D28" s="89"/>
      <c r="E28" s="89"/>
      <c r="F28" s="3">
        <f>D15</f>
        <v>13145.81</v>
      </c>
      <c r="G28" s="12"/>
    </row>
    <row r="29" spans="1:7" ht="17.25" customHeight="1">
      <c r="A29" s="25">
        <v>6</v>
      </c>
      <c r="B29" s="89" t="s">
        <v>59</v>
      </c>
      <c r="C29" s="89"/>
      <c r="D29" s="89"/>
      <c r="E29" s="89"/>
      <c r="F29" s="3">
        <f>D12+D13</f>
        <v>4789.44</v>
      </c>
      <c r="G29" s="12"/>
    </row>
    <row r="30" spans="1:7" s="28" customFormat="1" ht="21" customHeight="1">
      <c r="A30" s="26"/>
      <c r="B30" s="90" t="s">
        <v>14</v>
      </c>
      <c r="C30" s="90"/>
      <c r="D30" s="90"/>
      <c r="E30" s="90"/>
      <c r="F30" s="27">
        <f>F21+F22+F23+F24+F29+F28</f>
        <v>33524.75</v>
      </c>
      <c r="G30" s="9"/>
    </row>
    <row r="32" spans="1:6" ht="18" customHeight="1">
      <c r="A32" s="67" t="s">
        <v>87</v>
      </c>
      <c r="B32" s="67"/>
      <c r="C32" s="67"/>
      <c r="D32" s="67"/>
      <c r="E32" s="67"/>
      <c r="F32" s="3">
        <f>D7+D16-F30</f>
        <v>56223.499999999985</v>
      </c>
    </row>
    <row r="33" spans="1:6" ht="20.25" customHeight="1">
      <c r="A33" s="67" t="s">
        <v>88</v>
      </c>
      <c r="B33" s="67"/>
      <c r="C33" s="67"/>
      <c r="D33" s="67"/>
      <c r="E33" s="67"/>
      <c r="F33" s="3">
        <f>F16</f>
        <v>-3966.569999999998</v>
      </c>
    </row>
    <row r="34" spans="1:6" ht="18" customHeight="1">
      <c r="A34" s="66" t="s">
        <v>79</v>
      </c>
      <c r="B34" s="66"/>
      <c r="C34" s="66"/>
      <c r="D34" s="66"/>
      <c r="E34" s="66"/>
      <c r="F34" s="3">
        <f>F32+F33</f>
        <v>52256.929999999986</v>
      </c>
    </row>
    <row r="35" ht="11.25" customHeight="1"/>
    <row r="37" spans="1:6" ht="15.75">
      <c r="A37" s="29" t="s">
        <v>26</v>
      </c>
      <c r="B37" s="29" t="s">
        <v>17</v>
      </c>
      <c r="C37" s="91" t="s">
        <v>37</v>
      </c>
      <c r="D37" s="92"/>
      <c r="E37" s="93"/>
      <c r="F37" s="29" t="s">
        <v>38</v>
      </c>
    </row>
    <row r="38" spans="1:6" s="35" customFormat="1" ht="27" customHeight="1">
      <c r="A38" s="34"/>
      <c r="B38" s="36" t="s">
        <v>75</v>
      </c>
      <c r="C38" s="80" t="s">
        <v>76</v>
      </c>
      <c r="D38" s="81"/>
      <c r="E38" s="82"/>
      <c r="F38" s="37">
        <f>179*12</f>
        <v>2148</v>
      </c>
    </row>
    <row r="39" spans="1:6" ht="15.75">
      <c r="A39" s="4"/>
      <c r="B39" s="6"/>
      <c r="C39" s="97"/>
      <c r="D39" s="98"/>
      <c r="E39" s="99"/>
      <c r="F39" s="7"/>
    </row>
    <row r="40" spans="1:6" s="28" customFormat="1" ht="15.75">
      <c r="A40" s="79" t="s">
        <v>39</v>
      </c>
      <c r="B40" s="79"/>
      <c r="C40" s="79"/>
      <c r="D40" s="79"/>
      <c r="E40" s="79"/>
      <c r="F40" s="30">
        <f>SUM(F38:F39)</f>
        <v>2148</v>
      </c>
    </row>
  </sheetData>
  <sheetProtection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8">
      <selection activeCell="F24" sqref="F2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3" t="s">
        <v>40</v>
      </c>
      <c r="B1" s="83"/>
      <c r="C1" s="83"/>
      <c r="D1" s="83"/>
      <c r="E1" s="83"/>
      <c r="F1" s="83"/>
      <c r="G1" s="68"/>
    </row>
    <row r="2" spans="1:8" ht="15.75">
      <c r="A2" s="83" t="s">
        <v>62</v>
      </c>
      <c r="B2" s="83"/>
      <c r="C2" s="83"/>
      <c r="D2" s="83"/>
      <c r="E2" s="83"/>
      <c r="F2" s="83"/>
      <c r="G2" s="9"/>
      <c r="H2" s="10"/>
    </row>
    <row r="3" ht="9" customHeight="1"/>
    <row r="4" spans="1:6" ht="15.75" hidden="1" outlineLevel="1">
      <c r="A4" s="12" t="s">
        <v>74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257.5</v>
      </c>
      <c r="E5" s="12" t="s">
        <v>20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C16</f>
        <v>-3886.8900000000003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62">
        <v>-2410.19</v>
      </c>
      <c r="D11" s="60">
        <v>28922.28</v>
      </c>
      <c r="E11" s="60">
        <v>28922.28</v>
      </c>
      <c r="F11" s="60">
        <f>C11-D11+E11</f>
        <v>-2410.1899999999987</v>
      </c>
      <c r="G11" s="5" t="s">
        <v>43</v>
      </c>
      <c r="H11" s="5">
        <v>8.94</v>
      </c>
      <c r="I11" s="33">
        <f>H11*12*H20</f>
        <v>27624.6</v>
      </c>
    </row>
    <row r="12" spans="1:9" s="20" customFormat="1" ht="15.75">
      <c r="A12" s="4">
        <v>2</v>
      </c>
      <c r="B12" s="18" t="s">
        <v>3</v>
      </c>
      <c r="C12" s="62">
        <v>-267.8</v>
      </c>
      <c r="D12" s="60">
        <v>3212.6</v>
      </c>
      <c r="E12" s="60">
        <v>3213.6</v>
      </c>
      <c r="F12" s="60">
        <f>C12-D12+E12</f>
        <v>-266.8000000000002</v>
      </c>
      <c r="G12" s="12" t="s">
        <v>44</v>
      </c>
      <c r="H12" s="5">
        <v>3.2</v>
      </c>
      <c r="I12" s="32">
        <f>H12*12*H20</f>
        <v>9888.000000000002</v>
      </c>
    </row>
    <row r="13" spans="1:9" s="20" customFormat="1" ht="29.25" customHeight="1">
      <c r="A13" s="4">
        <v>3</v>
      </c>
      <c r="B13" s="18" t="s">
        <v>47</v>
      </c>
      <c r="C13" s="62">
        <v>-131.32</v>
      </c>
      <c r="D13" s="60">
        <v>1575.84</v>
      </c>
      <c r="E13" s="60">
        <v>1575.84</v>
      </c>
      <c r="F13" s="60">
        <f>C13-D13+E13</f>
        <v>-131.31999999999994</v>
      </c>
      <c r="G13" s="12" t="s">
        <v>60</v>
      </c>
      <c r="H13" s="5">
        <f>1.83+0.89</f>
        <v>2.72</v>
      </c>
      <c r="I13" s="32">
        <f>H13*12*H20</f>
        <v>8404.8</v>
      </c>
    </row>
    <row r="14" spans="1:8" s="20" customFormat="1" ht="30" customHeight="1">
      <c r="A14" s="4">
        <v>4</v>
      </c>
      <c r="B14" s="18" t="s">
        <v>48</v>
      </c>
      <c r="C14" s="62">
        <v>-66.95</v>
      </c>
      <c r="D14" s="60">
        <v>803.4</v>
      </c>
      <c r="E14" s="60">
        <v>803.4</v>
      </c>
      <c r="F14" s="60">
        <f>C14-D14+E14</f>
        <v>-66.95000000000005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2">
        <v>-1010.63</v>
      </c>
      <c r="D15" s="60">
        <v>15601.55</v>
      </c>
      <c r="E15" s="60">
        <v>15199.65</v>
      </c>
      <c r="F15" s="60">
        <f>C15-D15+E15</f>
        <v>-1412.5300000000007</v>
      </c>
      <c r="G15" s="19"/>
      <c r="H15" s="19"/>
    </row>
    <row r="16" spans="1:6" ht="19.5" customHeight="1">
      <c r="A16" s="4"/>
      <c r="B16" s="18" t="s">
        <v>4</v>
      </c>
      <c r="C16" s="61">
        <f>SUM(C11:C15)</f>
        <v>-3886.8900000000003</v>
      </c>
      <c r="D16" s="61">
        <f>SUM(D11:D15)</f>
        <v>50115.67</v>
      </c>
      <c r="E16" s="61">
        <f>SUM(E11:E15)</f>
        <v>49714.77</v>
      </c>
      <c r="F16" s="61">
        <f>SUM(F11:F15)</f>
        <v>-4287.789999999999</v>
      </c>
    </row>
    <row r="17" ht="11.25" customHeight="1"/>
    <row r="18" spans="1:6" ht="15.75">
      <c r="A18" s="83" t="s">
        <v>30</v>
      </c>
      <c r="B18" s="83"/>
      <c r="C18" s="83"/>
      <c r="D18" s="83"/>
      <c r="E18" s="83"/>
      <c r="F18" s="83"/>
    </row>
    <row r="19" spans="1:8" ht="15.75">
      <c r="A19" s="68"/>
      <c r="B19" s="68"/>
      <c r="C19" s="68"/>
      <c r="D19" s="68"/>
      <c r="E19" s="68"/>
      <c r="F19" s="68"/>
      <c r="H19" s="5" t="s">
        <v>31</v>
      </c>
    </row>
    <row r="20" spans="1:8" ht="33" customHeight="1">
      <c r="A20" s="17" t="s">
        <v>42</v>
      </c>
      <c r="B20" s="84" t="s">
        <v>6</v>
      </c>
      <c r="C20" s="84"/>
      <c r="D20" s="84"/>
      <c r="E20" s="84"/>
      <c r="F20" s="21" t="s">
        <v>18</v>
      </c>
      <c r="G20" s="22"/>
      <c r="H20" s="5">
        <f>D5</f>
        <v>257.5</v>
      </c>
    </row>
    <row r="21" spans="1:10" ht="18" customHeight="1">
      <c r="A21" s="23">
        <v>1</v>
      </c>
      <c r="B21" s="85" t="s">
        <v>8</v>
      </c>
      <c r="C21" s="85"/>
      <c r="D21" s="85"/>
      <c r="E21" s="85"/>
      <c r="F21" s="1">
        <f>I12</f>
        <v>9888.000000000002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87" t="s">
        <v>48</v>
      </c>
      <c r="C22" s="87"/>
      <c r="D22" s="87"/>
      <c r="E22" s="87"/>
      <c r="F22" s="2">
        <f>D14</f>
        <v>803.4</v>
      </c>
      <c r="G22" s="24"/>
    </row>
    <row r="23" spans="1:7" ht="30.75" customHeight="1">
      <c r="A23" s="25">
        <v>3</v>
      </c>
      <c r="B23" s="87" t="s">
        <v>77</v>
      </c>
      <c r="C23" s="87"/>
      <c r="D23" s="87"/>
      <c r="E23" s="87"/>
      <c r="F23" s="2">
        <f>I13</f>
        <v>8404.8</v>
      </c>
      <c r="G23" s="24"/>
    </row>
    <row r="24" spans="1:7" ht="18" customHeight="1">
      <c r="A24" s="25">
        <v>4</v>
      </c>
      <c r="B24" s="87" t="s">
        <v>12</v>
      </c>
      <c r="C24" s="87"/>
      <c r="D24" s="87"/>
      <c r="E24" s="87"/>
      <c r="F24" s="2">
        <f>F25+F26+F27</f>
        <v>2148</v>
      </c>
      <c r="G24" s="24"/>
    </row>
    <row r="25" spans="1:7" ht="16.5" customHeight="1">
      <c r="A25" s="25" t="s">
        <v>13</v>
      </c>
      <c r="B25" s="87" t="s">
        <v>35</v>
      </c>
      <c r="C25" s="87"/>
      <c r="D25" s="87"/>
      <c r="E25" s="87"/>
      <c r="F25" s="3">
        <v>0</v>
      </c>
      <c r="G25" s="12"/>
    </row>
    <row r="26" spans="1:7" ht="16.5" customHeight="1">
      <c r="A26" s="25" t="s">
        <v>13</v>
      </c>
      <c r="B26" s="87" t="s">
        <v>81</v>
      </c>
      <c r="C26" s="87"/>
      <c r="D26" s="87"/>
      <c r="E26" s="87"/>
      <c r="F26" s="3">
        <f>F38</f>
        <v>2148</v>
      </c>
      <c r="G26" s="12"/>
    </row>
    <row r="27" spans="1:7" ht="16.5" customHeight="1">
      <c r="A27" s="25" t="s">
        <v>13</v>
      </c>
      <c r="B27" s="87" t="s">
        <v>36</v>
      </c>
      <c r="C27" s="87"/>
      <c r="D27" s="87"/>
      <c r="E27" s="87"/>
      <c r="F27" s="3">
        <v>0</v>
      </c>
      <c r="G27" s="12"/>
    </row>
    <row r="28" spans="1:7" ht="17.25" customHeight="1">
      <c r="A28" s="25">
        <v>5</v>
      </c>
      <c r="B28" s="89" t="s">
        <v>53</v>
      </c>
      <c r="C28" s="89"/>
      <c r="D28" s="89"/>
      <c r="E28" s="89"/>
      <c r="F28" s="3">
        <f>D15</f>
        <v>15601.55</v>
      </c>
      <c r="G28" s="12"/>
    </row>
    <row r="29" spans="1:7" ht="17.25" customHeight="1">
      <c r="A29" s="25">
        <v>6</v>
      </c>
      <c r="B29" s="89" t="s">
        <v>59</v>
      </c>
      <c r="C29" s="89"/>
      <c r="D29" s="89"/>
      <c r="E29" s="89"/>
      <c r="F29" s="3">
        <f>D12+D13</f>
        <v>4788.44</v>
      </c>
      <c r="G29" s="12"/>
    </row>
    <row r="30" spans="1:7" s="28" customFormat="1" ht="21" customHeight="1">
      <c r="A30" s="26"/>
      <c r="B30" s="90" t="s">
        <v>14</v>
      </c>
      <c r="C30" s="90"/>
      <c r="D30" s="90"/>
      <c r="E30" s="90"/>
      <c r="F30" s="27">
        <f>F21+F22+F23+F24+F29+F28</f>
        <v>41634.19</v>
      </c>
      <c r="G30" s="9"/>
    </row>
    <row r="32" spans="1:6" ht="18" customHeight="1">
      <c r="A32" s="67" t="s">
        <v>80</v>
      </c>
      <c r="B32" s="67"/>
      <c r="C32" s="67"/>
      <c r="D32" s="67"/>
      <c r="E32" s="67"/>
      <c r="F32" s="3">
        <f>D7+D16-F30</f>
        <v>8481.479999999996</v>
      </c>
    </row>
    <row r="33" spans="1:6" ht="20.25" customHeight="1">
      <c r="A33" s="67" t="s">
        <v>78</v>
      </c>
      <c r="B33" s="67"/>
      <c r="C33" s="67"/>
      <c r="D33" s="67"/>
      <c r="E33" s="67"/>
      <c r="F33" s="3">
        <f>F16</f>
        <v>-4287.789999999999</v>
      </c>
    </row>
    <row r="34" spans="1:6" ht="18" customHeight="1">
      <c r="A34" s="66" t="s">
        <v>79</v>
      </c>
      <c r="B34" s="66"/>
      <c r="C34" s="66"/>
      <c r="D34" s="66"/>
      <c r="E34" s="66"/>
      <c r="F34" s="3">
        <f>F32+F33</f>
        <v>4193.689999999997</v>
      </c>
    </row>
    <row r="35" ht="11.25" customHeight="1"/>
    <row r="37" spans="1:6" ht="15.75">
      <c r="A37" s="29" t="s">
        <v>26</v>
      </c>
      <c r="B37" s="29" t="s">
        <v>17</v>
      </c>
      <c r="C37" s="91" t="s">
        <v>37</v>
      </c>
      <c r="D37" s="92"/>
      <c r="E37" s="93"/>
      <c r="F37" s="29" t="s">
        <v>38</v>
      </c>
    </row>
    <row r="38" spans="1:6" s="35" customFormat="1" ht="27" customHeight="1">
      <c r="A38" s="34"/>
      <c r="B38" s="36" t="s">
        <v>75</v>
      </c>
      <c r="C38" s="80" t="s">
        <v>76</v>
      </c>
      <c r="D38" s="81"/>
      <c r="E38" s="82"/>
      <c r="F38" s="37">
        <f>179*12</f>
        <v>2148</v>
      </c>
    </row>
    <row r="39" spans="1:6" ht="15.75">
      <c r="A39" s="4"/>
      <c r="B39" s="6"/>
      <c r="C39" s="97"/>
      <c r="D39" s="98"/>
      <c r="E39" s="99"/>
      <c r="F39" s="7"/>
    </row>
    <row r="40" spans="1:6" s="28" customFormat="1" ht="15.75">
      <c r="A40" s="79" t="s">
        <v>39</v>
      </c>
      <c r="B40" s="79"/>
      <c r="C40" s="79"/>
      <c r="D40" s="79"/>
      <c r="E40" s="79"/>
      <c r="F40" s="30">
        <f>SUM(F38:F39)</f>
        <v>2148</v>
      </c>
    </row>
  </sheetData>
  <sheetProtection selectLockedCells="1" selectUnlockedCells="1"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27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3" t="s">
        <v>40</v>
      </c>
      <c r="B1" s="83"/>
      <c r="C1" s="83"/>
      <c r="D1" s="83"/>
      <c r="E1" s="83"/>
      <c r="F1" s="83"/>
      <c r="G1" s="8"/>
    </row>
    <row r="2" spans="1:8" ht="15.75">
      <c r="A2" s="83" t="s">
        <v>62</v>
      </c>
      <c r="B2" s="83"/>
      <c r="C2" s="83"/>
      <c r="D2" s="83"/>
      <c r="E2" s="83"/>
      <c r="F2" s="83"/>
      <c r="G2" s="9"/>
      <c r="H2" s="10"/>
    </row>
    <row r="3" ht="9" customHeight="1"/>
    <row r="4" spans="1:6" ht="15.75" hidden="1" outlineLevel="1">
      <c r="A4" s="12" t="s">
        <v>74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257.5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21</v>
      </c>
      <c r="C7" s="9"/>
      <c r="D7" s="13">
        <f>'2014'!B28</f>
        <v>27951.14</v>
      </c>
      <c r="E7" s="9" t="s">
        <v>22</v>
      </c>
      <c r="F7" s="9"/>
    </row>
    <row r="8" spans="1:6" ht="15.75">
      <c r="A8" s="9" t="s">
        <v>23</v>
      </c>
      <c r="C8" s="12"/>
      <c r="D8" s="14">
        <f>C16</f>
        <v>-3886.8900000000003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62">
        <v>-2410.19</v>
      </c>
      <c r="D11" s="60">
        <v>28922.28</v>
      </c>
      <c r="E11" s="60">
        <v>28922.28</v>
      </c>
      <c r="F11" s="60">
        <f>C11-D11+E11</f>
        <v>-2410.1899999999987</v>
      </c>
      <c r="G11" s="5" t="s">
        <v>43</v>
      </c>
      <c r="H11" s="5">
        <v>8.94</v>
      </c>
      <c r="I11" s="33">
        <f>H11*12*H20</f>
        <v>27624.6</v>
      </c>
    </row>
    <row r="12" spans="1:9" s="20" customFormat="1" ht="15.75">
      <c r="A12" s="4">
        <v>2</v>
      </c>
      <c r="B12" s="18" t="s">
        <v>3</v>
      </c>
      <c r="C12" s="62">
        <v>-267.8</v>
      </c>
      <c r="D12" s="60">
        <v>3213.6</v>
      </c>
      <c r="E12" s="60">
        <v>3213.6</v>
      </c>
      <c r="F12" s="60">
        <f>C12-D12+E12</f>
        <v>-267.8000000000002</v>
      </c>
      <c r="G12" s="12" t="s">
        <v>44</v>
      </c>
      <c r="H12" s="5">
        <v>3.2</v>
      </c>
      <c r="I12" s="32">
        <f>H12*12*H20</f>
        <v>9888.000000000002</v>
      </c>
    </row>
    <row r="13" spans="1:9" s="20" customFormat="1" ht="29.25" customHeight="1">
      <c r="A13" s="4">
        <v>3</v>
      </c>
      <c r="B13" s="18" t="s">
        <v>47</v>
      </c>
      <c r="C13" s="62">
        <v>-131.32</v>
      </c>
      <c r="D13" s="60">
        <v>1575.84</v>
      </c>
      <c r="E13" s="60">
        <v>1575.84</v>
      </c>
      <c r="F13" s="60">
        <f>C13-D13+E13</f>
        <v>-131.31999999999994</v>
      </c>
      <c r="G13" s="12" t="s">
        <v>60</v>
      </c>
      <c r="H13" s="5">
        <v>0.89</v>
      </c>
      <c r="I13" s="32">
        <f>H13*12*H20</f>
        <v>2750.1</v>
      </c>
    </row>
    <row r="14" spans="1:8" s="20" customFormat="1" ht="30" customHeight="1">
      <c r="A14" s="4">
        <v>4</v>
      </c>
      <c r="B14" s="18" t="s">
        <v>48</v>
      </c>
      <c r="C14" s="62">
        <v>-66.95</v>
      </c>
      <c r="D14" s="60">
        <v>803.4</v>
      </c>
      <c r="E14" s="60">
        <v>803.4</v>
      </c>
      <c r="F14" s="60">
        <f>C14-D14+E14</f>
        <v>-66.95000000000005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2">
        <v>-1010.63</v>
      </c>
      <c r="D15" s="60">
        <v>15601.55</v>
      </c>
      <c r="E15" s="60">
        <v>15199.65</v>
      </c>
      <c r="F15" s="60">
        <f>C15-D15+E15</f>
        <v>-1412.5300000000007</v>
      </c>
      <c r="G15" s="19"/>
      <c r="H15" s="19"/>
    </row>
    <row r="16" spans="1:6" ht="19.5" customHeight="1">
      <c r="A16" s="4"/>
      <c r="B16" s="18" t="s">
        <v>4</v>
      </c>
      <c r="C16" s="61">
        <f>SUM(C11:C15)</f>
        <v>-3886.8900000000003</v>
      </c>
      <c r="D16" s="61">
        <f>SUM(D11:D15)</f>
        <v>50116.67</v>
      </c>
      <c r="E16" s="61">
        <f>SUM(E11:E15)</f>
        <v>49714.77</v>
      </c>
      <c r="F16" s="61">
        <f>SUM(F11:F15)</f>
        <v>-4288.789999999999</v>
      </c>
    </row>
    <row r="17" ht="11.25" customHeight="1"/>
    <row r="18" spans="1:6" ht="15.75">
      <c r="A18" s="83" t="s">
        <v>30</v>
      </c>
      <c r="B18" s="83"/>
      <c r="C18" s="83"/>
      <c r="D18" s="83"/>
      <c r="E18" s="83"/>
      <c r="F18" s="83"/>
    </row>
    <row r="19" spans="1:8" ht="15.75">
      <c r="A19" s="31"/>
      <c r="B19" s="8"/>
      <c r="C19" s="8"/>
      <c r="D19" s="8"/>
      <c r="E19" s="8"/>
      <c r="F19" s="8"/>
      <c r="H19" s="5" t="s">
        <v>31</v>
      </c>
    </row>
    <row r="20" spans="1:8" ht="33" customHeight="1">
      <c r="A20" s="17" t="s">
        <v>42</v>
      </c>
      <c r="B20" s="84" t="s">
        <v>6</v>
      </c>
      <c r="C20" s="84"/>
      <c r="D20" s="84"/>
      <c r="E20" s="84"/>
      <c r="F20" s="21" t="s">
        <v>18</v>
      </c>
      <c r="G20" s="22"/>
      <c r="H20" s="5">
        <f>D5</f>
        <v>257.5</v>
      </c>
    </row>
    <row r="21" spans="1:10" ht="18" customHeight="1">
      <c r="A21" s="23">
        <v>1</v>
      </c>
      <c r="B21" s="85" t="s">
        <v>8</v>
      </c>
      <c r="C21" s="85"/>
      <c r="D21" s="85"/>
      <c r="E21" s="85"/>
      <c r="F21" s="1">
        <f>I12</f>
        <v>9888.000000000002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87" t="s">
        <v>48</v>
      </c>
      <c r="C22" s="87"/>
      <c r="D22" s="87"/>
      <c r="E22" s="87"/>
      <c r="F22" s="2">
        <f>D14</f>
        <v>803.4</v>
      </c>
      <c r="G22" s="24"/>
    </row>
    <row r="23" spans="1:7" ht="30.75" customHeight="1">
      <c r="A23" s="25">
        <v>3</v>
      </c>
      <c r="B23" s="87" t="s">
        <v>77</v>
      </c>
      <c r="C23" s="87"/>
      <c r="D23" s="87"/>
      <c r="E23" s="87"/>
      <c r="F23" s="2">
        <f>I13</f>
        <v>2750.1</v>
      </c>
      <c r="G23" s="24"/>
    </row>
    <row r="24" spans="1:7" ht="18" customHeight="1">
      <c r="A24" s="25">
        <v>4</v>
      </c>
      <c r="B24" s="87" t="s">
        <v>12</v>
      </c>
      <c r="C24" s="87"/>
      <c r="D24" s="87"/>
      <c r="E24" s="87"/>
      <c r="F24" s="2">
        <f>F25+F26+F27</f>
        <v>2148</v>
      </c>
      <c r="G24" s="24"/>
    </row>
    <row r="25" spans="1:7" ht="16.5" customHeight="1">
      <c r="A25" s="25" t="s">
        <v>13</v>
      </c>
      <c r="B25" s="87" t="s">
        <v>35</v>
      </c>
      <c r="C25" s="87"/>
      <c r="D25" s="87"/>
      <c r="E25" s="87"/>
      <c r="F25" s="3">
        <v>0</v>
      </c>
      <c r="G25" s="12"/>
    </row>
    <row r="26" spans="1:7" ht="16.5" customHeight="1">
      <c r="A26" s="25" t="s">
        <v>13</v>
      </c>
      <c r="B26" s="87" t="s">
        <v>81</v>
      </c>
      <c r="C26" s="87"/>
      <c r="D26" s="87"/>
      <c r="E26" s="87"/>
      <c r="F26" s="3">
        <f>F38</f>
        <v>2148</v>
      </c>
      <c r="G26" s="12"/>
    </row>
    <row r="27" spans="1:7" ht="16.5" customHeight="1">
      <c r="A27" s="25" t="s">
        <v>13</v>
      </c>
      <c r="B27" s="87" t="s">
        <v>36</v>
      </c>
      <c r="C27" s="87"/>
      <c r="D27" s="87"/>
      <c r="E27" s="87"/>
      <c r="F27" s="3">
        <v>0</v>
      </c>
      <c r="G27" s="12"/>
    </row>
    <row r="28" spans="1:7" ht="17.25" customHeight="1">
      <c r="A28" s="25">
        <v>5</v>
      </c>
      <c r="B28" s="89" t="s">
        <v>53</v>
      </c>
      <c r="C28" s="89"/>
      <c r="D28" s="89"/>
      <c r="E28" s="89"/>
      <c r="F28" s="3">
        <f>D15</f>
        <v>15601.55</v>
      </c>
      <c r="G28" s="12"/>
    </row>
    <row r="29" spans="1:7" ht="17.25" customHeight="1">
      <c r="A29" s="25">
        <v>6</v>
      </c>
      <c r="B29" s="89" t="s">
        <v>59</v>
      </c>
      <c r="C29" s="89"/>
      <c r="D29" s="89"/>
      <c r="E29" s="89"/>
      <c r="F29" s="3">
        <f>D12+D13</f>
        <v>4789.44</v>
      </c>
      <c r="G29" s="12"/>
    </row>
    <row r="30" spans="1:7" s="28" customFormat="1" ht="21" customHeight="1">
      <c r="A30" s="26"/>
      <c r="B30" s="90" t="s">
        <v>14</v>
      </c>
      <c r="C30" s="90"/>
      <c r="D30" s="90"/>
      <c r="E30" s="90"/>
      <c r="F30" s="27">
        <f>F21+F22+F23+F24+F29+F28</f>
        <v>35980.490000000005</v>
      </c>
      <c r="G30" s="9"/>
    </row>
    <row r="32" spans="1:6" ht="18" customHeight="1">
      <c r="A32" s="67" t="s">
        <v>80</v>
      </c>
      <c r="B32" s="67"/>
      <c r="C32" s="67"/>
      <c r="D32" s="67"/>
      <c r="E32" s="67"/>
      <c r="F32" s="3">
        <f>D7+D16-F30</f>
        <v>42087.31999999999</v>
      </c>
    </row>
    <row r="33" spans="1:6" ht="20.25" customHeight="1">
      <c r="A33" s="65" t="s">
        <v>78</v>
      </c>
      <c r="B33" s="65"/>
      <c r="C33" s="65"/>
      <c r="D33" s="65"/>
      <c r="E33" s="65"/>
      <c r="F33" s="3">
        <f>F16</f>
        <v>-4288.789999999999</v>
      </c>
    </row>
    <row r="34" spans="1:6" ht="18" customHeight="1">
      <c r="A34" s="66" t="s">
        <v>79</v>
      </c>
      <c r="B34" s="66"/>
      <c r="C34" s="66"/>
      <c r="D34" s="66"/>
      <c r="E34" s="66"/>
      <c r="F34" s="3">
        <f>F32+F33</f>
        <v>37798.52999999999</v>
      </c>
    </row>
    <row r="35" ht="11.25" customHeight="1"/>
    <row r="37" spans="1:6" ht="15.75">
      <c r="A37" s="29" t="s">
        <v>26</v>
      </c>
      <c r="B37" s="29" t="s">
        <v>17</v>
      </c>
      <c r="C37" s="91" t="s">
        <v>37</v>
      </c>
      <c r="D37" s="92"/>
      <c r="E37" s="93"/>
      <c r="F37" s="29" t="s">
        <v>38</v>
      </c>
    </row>
    <row r="38" spans="1:6" s="35" customFormat="1" ht="27" customHeight="1">
      <c r="A38" s="34"/>
      <c r="B38" s="36" t="s">
        <v>75</v>
      </c>
      <c r="C38" s="80" t="s">
        <v>76</v>
      </c>
      <c r="D38" s="81"/>
      <c r="E38" s="82"/>
      <c r="F38" s="37">
        <f>179*12</f>
        <v>2148</v>
      </c>
    </row>
    <row r="39" spans="1:6" ht="15.75">
      <c r="A39" s="4"/>
      <c r="B39" s="6"/>
      <c r="C39" s="97"/>
      <c r="D39" s="98"/>
      <c r="E39" s="99"/>
      <c r="F39" s="7"/>
    </row>
    <row r="40" spans="1:6" s="28" customFormat="1" ht="15.75">
      <c r="A40" s="79" t="s">
        <v>39</v>
      </c>
      <c r="B40" s="79"/>
      <c r="C40" s="79"/>
      <c r="D40" s="79"/>
      <c r="E40" s="79"/>
      <c r="F40" s="30">
        <f>SUM(F38:F39)</f>
        <v>2148</v>
      </c>
    </row>
  </sheetData>
  <sheetProtection selectLockedCells="1" selectUnlockedCells="1"/>
  <mergeCells count="18">
    <mergeCell ref="B29:E29"/>
    <mergeCell ref="B28:E28"/>
    <mergeCell ref="A1:F1"/>
    <mergeCell ref="A2:F2"/>
    <mergeCell ref="A18:F18"/>
    <mergeCell ref="B20:E20"/>
    <mergeCell ref="B21:E21"/>
    <mergeCell ref="B22:E22"/>
    <mergeCell ref="C37:E37"/>
    <mergeCell ref="C38:E38"/>
    <mergeCell ref="C39:E39"/>
    <mergeCell ref="A40:E40"/>
    <mergeCell ref="B30:E30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00" t="s">
        <v>45</v>
      </c>
      <c r="B1" s="100"/>
      <c r="C1" s="100"/>
      <c r="D1" s="100"/>
      <c r="E1" s="100"/>
    </row>
    <row r="2" spans="1:5" ht="18.75">
      <c r="A2" s="100" t="s">
        <v>63</v>
      </c>
      <c r="B2" s="100"/>
      <c r="C2" s="100"/>
      <c r="D2" s="100"/>
      <c r="E2" s="100"/>
    </row>
    <row r="3" ht="18.75">
      <c r="A3" s="38"/>
    </row>
    <row r="4" ht="18.75">
      <c r="A4" s="39" t="s">
        <v>64</v>
      </c>
    </row>
    <row r="5" ht="18.75">
      <c r="A5" s="39" t="s">
        <v>65</v>
      </c>
    </row>
    <row r="6" ht="18.75">
      <c r="A6" s="39"/>
    </row>
    <row r="7" ht="16.5" thickBot="1">
      <c r="A7" s="40" t="s">
        <v>66</v>
      </c>
    </row>
    <row r="8" spans="1:5" ht="50.25" customHeight="1" thickBot="1">
      <c r="A8" s="41"/>
      <c r="B8" s="42" t="s">
        <v>46</v>
      </c>
      <c r="C8" s="42" t="s">
        <v>0</v>
      </c>
      <c r="D8" s="42" t="s">
        <v>1</v>
      </c>
      <c r="E8" s="42" t="s">
        <v>23</v>
      </c>
    </row>
    <row r="9" spans="1:5" ht="19.5" thickBot="1">
      <c r="A9" s="43" t="s">
        <v>2</v>
      </c>
      <c r="B9" s="44">
        <v>2410.19</v>
      </c>
      <c r="C9" s="44">
        <v>28922.28</v>
      </c>
      <c r="D9" s="44">
        <v>28922.28</v>
      </c>
      <c r="E9" s="44">
        <v>2410.19</v>
      </c>
    </row>
    <row r="10" spans="1:5" ht="19.5" thickBot="1">
      <c r="A10" s="43" t="s">
        <v>3</v>
      </c>
      <c r="B10" s="44">
        <v>267.8</v>
      </c>
      <c r="C10" s="44">
        <v>3213.6</v>
      </c>
      <c r="D10" s="44">
        <v>3213.6</v>
      </c>
      <c r="E10" s="44">
        <v>267.8</v>
      </c>
    </row>
    <row r="11" spans="1:5" ht="38.25" thickBot="1">
      <c r="A11" s="43" t="s">
        <v>47</v>
      </c>
      <c r="B11" s="44">
        <v>234.32</v>
      </c>
      <c r="C11" s="44">
        <v>1575.84</v>
      </c>
      <c r="D11" s="44">
        <v>1678.84</v>
      </c>
      <c r="E11" s="44">
        <v>131.32</v>
      </c>
    </row>
    <row r="12" spans="1:5" ht="19.5" customHeight="1" thickBot="1">
      <c r="A12" s="43" t="s">
        <v>48</v>
      </c>
      <c r="B12" s="44">
        <v>66.95</v>
      </c>
      <c r="C12" s="44">
        <v>803.4</v>
      </c>
      <c r="D12" s="44">
        <v>803.4</v>
      </c>
      <c r="E12" s="44">
        <v>66.95</v>
      </c>
    </row>
    <row r="13" spans="1:5" ht="38.25" thickBot="1">
      <c r="A13" s="43" t="s">
        <v>53</v>
      </c>
      <c r="B13" s="44">
        <v>926</v>
      </c>
      <c r="C13" s="44">
        <v>9725.81</v>
      </c>
      <c r="D13" s="44">
        <v>9641.18</v>
      </c>
      <c r="E13" s="44">
        <v>1010.63</v>
      </c>
    </row>
    <row r="14" spans="1:5" ht="19.5" thickBot="1">
      <c r="A14" s="43" t="s">
        <v>4</v>
      </c>
      <c r="B14" s="45">
        <v>3905.26</v>
      </c>
      <c r="C14" s="45">
        <v>44240.93</v>
      </c>
      <c r="D14" s="45">
        <v>44259.3</v>
      </c>
      <c r="E14" s="45">
        <v>3886.89</v>
      </c>
    </row>
    <row r="15" ht="18.75">
      <c r="A15" s="46"/>
    </row>
    <row r="16" ht="19.5" thickBot="1">
      <c r="A16" s="46" t="s">
        <v>5</v>
      </c>
    </row>
    <row r="17" spans="1:3" ht="38.25" thickBot="1">
      <c r="A17" s="47" t="s">
        <v>49</v>
      </c>
      <c r="B17" s="42" t="s">
        <v>6</v>
      </c>
      <c r="C17" s="42" t="s">
        <v>18</v>
      </c>
    </row>
    <row r="18" spans="1:3" ht="19.5" thickBot="1">
      <c r="A18" s="48" t="s">
        <v>7</v>
      </c>
      <c r="B18" s="49" t="s">
        <v>3</v>
      </c>
      <c r="C18" s="44">
        <v>4789.44</v>
      </c>
    </row>
    <row r="19" spans="1:3" ht="19.5" thickBot="1">
      <c r="A19" s="48" t="s">
        <v>9</v>
      </c>
      <c r="B19" s="49" t="s">
        <v>48</v>
      </c>
      <c r="C19" s="44">
        <v>803.4</v>
      </c>
    </row>
    <row r="20" spans="1:3" ht="38.25" thickBot="1">
      <c r="A20" s="48" t="s">
        <v>10</v>
      </c>
      <c r="B20" s="49" t="s">
        <v>53</v>
      </c>
      <c r="C20" s="44">
        <v>9725.81</v>
      </c>
    </row>
    <row r="21" spans="1:3" ht="19.5" thickBot="1">
      <c r="A21" s="48" t="s">
        <v>11</v>
      </c>
      <c r="B21" s="49" t="s">
        <v>54</v>
      </c>
      <c r="C21" s="44">
        <v>2750.1</v>
      </c>
    </row>
    <row r="22" spans="1:3" ht="19.5" thickBot="1">
      <c r="A22" s="48" t="s">
        <v>55</v>
      </c>
      <c r="B22" s="49" t="s">
        <v>8</v>
      </c>
      <c r="C22" s="44">
        <v>9888</v>
      </c>
    </row>
    <row r="23" spans="1:3" ht="38.25" thickBot="1">
      <c r="A23" s="48" t="s">
        <v>56</v>
      </c>
      <c r="B23" s="49" t="s">
        <v>12</v>
      </c>
      <c r="C23" s="44">
        <v>2148</v>
      </c>
    </row>
    <row r="24" spans="1:3" ht="19.5" thickBot="1">
      <c r="A24" s="48" t="s">
        <v>13</v>
      </c>
      <c r="B24" s="50" t="s">
        <v>67</v>
      </c>
      <c r="C24" s="44">
        <v>2148</v>
      </c>
    </row>
    <row r="25" spans="1:3" ht="19.5" thickBot="1">
      <c r="A25" s="48" t="s">
        <v>57</v>
      </c>
      <c r="B25" s="50" t="s">
        <v>58</v>
      </c>
      <c r="C25" s="44">
        <v>1143.3</v>
      </c>
    </row>
    <row r="26" spans="1:3" ht="38.25" thickBot="1">
      <c r="A26" s="43"/>
      <c r="B26" s="51" t="s">
        <v>50</v>
      </c>
      <c r="C26" s="45">
        <v>31248.05</v>
      </c>
    </row>
    <row r="27" ht="15.75" thickBot="1">
      <c r="A27" s="52"/>
    </row>
    <row r="28" spans="1:2" ht="57" thickBot="1">
      <c r="A28" s="63" t="s">
        <v>61</v>
      </c>
      <c r="B28" s="42">
        <v>27951.14</v>
      </c>
    </row>
    <row r="29" spans="1:2" ht="57" thickBot="1">
      <c r="A29" s="43" t="s">
        <v>15</v>
      </c>
      <c r="B29" s="45">
        <v>3886.89</v>
      </c>
    </row>
    <row r="30" spans="1:2" ht="38.25" thickBot="1">
      <c r="A30" s="48" t="s">
        <v>16</v>
      </c>
      <c r="B30" s="45" t="s">
        <v>68</v>
      </c>
    </row>
    <row r="31" spans="1:2" ht="38.25" thickBot="1">
      <c r="A31" s="48" t="s">
        <v>51</v>
      </c>
      <c r="B31" s="45">
        <v>2410.19</v>
      </c>
    </row>
    <row r="32" ht="15">
      <c r="A32" s="52"/>
    </row>
    <row r="33" ht="15.75">
      <c r="A33" s="53" t="s">
        <v>69</v>
      </c>
    </row>
    <row r="34" ht="15.75">
      <c r="A34" s="54"/>
    </row>
    <row r="35" ht="15.75">
      <c r="A35" s="54"/>
    </row>
    <row r="36" ht="15.75">
      <c r="A36" s="54"/>
    </row>
    <row r="37" ht="15.75">
      <c r="A37" s="54"/>
    </row>
    <row r="38" ht="15.75">
      <c r="A38" s="54"/>
    </row>
    <row r="39" ht="15.75">
      <c r="A39" s="54" t="s">
        <v>70</v>
      </c>
    </row>
    <row r="40" ht="16.5" thickBot="1">
      <c r="A40" s="54" t="s">
        <v>71</v>
      </c>
    </row>
    <row r="41" spans="1:3" ht="15.75" thickBot="1">
      <c r="A41" s="55" t="s">
        <v>17</v>
      </c>
      <c r="B41" s="56" t="s">
        <v>37</v>
      </c>
      <c r="C41" s="56" t="s">
        <v>52</v>
      </c>
    </row>
    <row r="42" spans="1:3" ht="15.75" thickBot="1">
      <c r="A42" s="57" t="s">
        <v>72</v>
      </c>
      <c r="B42" s="58" t="s">
        <v>73</v>
      </c>
      <c r="C42" s="59">
        <v>179</v>
      </c>
    </row>
    <row r="43" ht="15.75">
      <c r="A43" s="64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2017-09-13T15:40:46Z</cp:lastPrinted>
  <dcterms:created xsi:type="dcterms:W3CDTF">2015-10-12T10:40:12Z</dcterms:created>
  <dcterms:modified xsi:type="dcterms:W3CDTF">2018-03-14T09:15:29Z</dcterms:modified>
  <cp:category/>
  <cp:version/>
  <cp:contentType/>
  <cp:contentStatus/>
</cp:coreProperties>
</file>