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2">'2015'!$A$1:$F$41</definedName>
  </definedNames>
  <calcPr fullCalcOnLoad="1" refMode="R1C1"/>
</workbook>
</file>

<file path=xl/sharedStrings.xml><?xml version="1.0" encoding="utf-8"?>
<sst xmlns="http://schemas.openxmlformats.org/spreadsheetml/2006/main" count="244" uniqueCount="114">
  <si>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</si>
  <si>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</si>
  <si>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</si>
  <si>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</si>
  <si>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</si>
  <si>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</si>
  <si>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</si>
  <si>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</si>
  <si>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</si>
  <si>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</si>
  <si>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</si>
  <si>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</si>
  <si>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</si>
  <si>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</si>
  <si>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</si>
  <si>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</si>
  <si>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</si>
  <si>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</si>
  <si>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</si>
  <si>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</si>
  <si>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</si>
  <si>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</si>
  <si>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</si>
  <si>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</si>
  <si>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</si>
  <si>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</si>
  <si>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</si>
  <si>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</si>
  <si>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</si>
  <si>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</si>
  <si>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</si>
  <si>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</si>
  <si>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</si>
  <si>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</si>
  <si>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</si>
  <si>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</si>
  <si>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</si>
  <si>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</si>
  <si>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</si>
  <si>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</si>
  <si>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</si>
  <si>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</si>
  <si>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</si>
  <si>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</si>
  <si>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</si>
  <si>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Складирование ТБО</t>
  </si>
  <si>
    <t>№ п/п</t>
  </si>
  <si>
    <t>Всего работ  за период</t>
  </si>
  <si>
    <t xml:space="preserve">     - за декабрь 2014 года</t>
  </si>
  <si>
    <t>Вывоз и складирование ТБО</t>
  </si>
  <si>
    <t>двор</t>
  </si>
  <si>
    <t>Задолженность на 01.01.2014 г</t>
  </si>
  <si>
    <t>Экономист ООО «УК Старый город»                                                                    Хромушина Т.В.</t>
  </si>
  <si>
    <t>4.</t>
  </si>
  <si>
    <t>Сальдо на 01.01.2015г (по начислениям) (-)</t>
  </si>
  <si>
    <t>Выполненные работы</t>
  </si>
  <si>
    <t>Сумма работ</t>
  </si>
  <si>
    <t>руб. (убыток)</t>
  </si>
  <si>
    <t xml:space="preserve">В управлении ООО «УК Старый Город» - с 01.05.2012 года </t>
  </si>
  <si>
    <t>Обслуживание ВГО</t>
  </si>
  <si>
    <t>5.</t>
  </si>
  <si>
    <t>осмотр помещений</t>
  </si>
  <si>
    <t>прокладка трубопроводов водоснабжения</t>
  </si>
  <si>
    <t>31,12,2014</t>
  </si>
  <si>
    <t xml:space="preserve">В управлении ООО «УК Старый Город» -   с 01.05.2012 года </t>
  </si>
  <si>
    <t>Ул. Кольцова, д.40</t>
  </si>
  <si>
    <t>Общая площадь квартир –  275 м.кв.</t>
  </si>
  <si>
    <t>Остаток на 01.01.2014 года – 16185,00 (+)</t>
  </si>
  <si>
    <t>Электроэнергия МОП</t>
  </si>
  <si>
    <t>снятие показаний</t>
  </si>
  <si>
    <t xml:space="preserve">прочистка канализации </t>
  </si>
  <si>
    <t xml:space="preserve">прокладка трубопроводов водоснабжения </t>
  </si>
  <si>
    <t>12741,86</t>
  </si>
  <si>
    <t>снятие показаний приборов</t>
  </si>
  <si>
    <t>27,01,2014</t>
  </si>
  <si>
    <t>осмотр чердачных и подвальных помещений, очистка канализационной сети</t>
  </si>
  <si>
    <t>30,06,2014</t>
  </si>
  <si>
    <t>10,07,2014</t>
  </si>
  <si>
    <t>осмотр чердачных и подвальных помещений</t>
  </si>
  <si>
    <t>11,07,2014</t>
  </si>
  <si>
    <t>14,08,2014</t>
  </si>
  <si>
    <t>очистка канализации</t>
  </si>
  <si>
    <t>11,01,2014</t>
  </si>
  <si>
    <t>прочистка канализации</t>
  </si>
  <si>
    <t>Ул. Кольцова, д. 40</t>
  </si>
  <si>
    <t>снятие показаний общедомового прибора учета э/э</t>
  </si>
  <si>
    <t>арс</t>
  </si>
  <si>
    <t>ежемесячно</t>
  </si>
  <si>
    <t>Услуги аварийной службы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</si>
  <si>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</si>
  <si>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</si>
  <si>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</si>
  <si>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</si>
  <si>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</si>
  <si>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</si>
  <si>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</si>
  <si>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</si>
  <si>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</si>
  <si>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</si>
  <si>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</si>
  <si>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</si>
  <si>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</si>
  <si>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</si>
  <si>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</si>
  <si>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</si>
  <si>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</si>
  <si>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Хол.вода на соид</t>
  </si>
  <si>
    <t>Водоотведение на соид</t>
  </si>
  <si>
    <t>Электроэнергия на соид</t>
  </si>
  <si>
    <t xml:space="preserve">Обследование чердачных, подвальных и лест. клеток  на предмет утечки трубопроводов. </t>
  </si>
  <si>
    <t>Покос</t>
  </si>
  <si>
    <t>Аварийные работы. Засор канализации</t>
  </si>
  <si>
    <t>Аварийные работы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</si>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</sst>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14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24" xfId="0" applyFont="1" applyBorder="1" applyAlignment="1">
      <alignment horizontal="right" vertical="center"/>
    </xf>
    <xf numFmtId="14" fontId="44" fillId="0" borderId="23" xfId="0" applyNumberFormat="1" applyFont="1" applyBorder="1" applyAlignment="1">
      <alignment vertical="center"/>
    </xf>
    <xf numFmtId="0" fontId="2" fillId="37" borderId="13" xfId="0" applyFont="1" applyFill="1" applyBorder="1" applyAlignment="1">
      <alignment horizontal="center" vertical="center"/>
    </xf>
    <xf numFmtId="14" fontId="2" fillId="37" borderId="13" xfId="0" applyNumberFormat="1" applyFont="1" applyFill="1" applyBorder="1" applyAlignment="1">
      <alignment horizontal="center" vertical="center"/>
    </xf>
    <xf numFmtId="4" fontId="2" fillId="37" borderId="13" xfId="0" applyNumberFormat="1" applyFont="1" applyFill="1" applyBorder="1" applyAlignment="1">
      <alignment horizontal="center" vertical="center"/>
    </xf>
    <xf numFmtId="0" fontId="1" fillId="37" borderId="0" xfId="0" applyFont="1" applyFill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 wrapText="1"/>
    </xf>
    <xf numFmtId="14" fontId="45" fillId="33" borderId="13" xfId="0" applyNumberFormat="1" applyFont="1" applyFill="1" applyBorder="1" applyAlignment="1">
      <alignment horizontal="center" vertical="center"/>
    </xf>
    <xf numFmtId="0" fontId="45" fillId="38" borderId="13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left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5" fillId="39" borderId="13" xfId="0" applyFont="1" applyFill="1" applyBorder="1" applyAlignment="1">
      <alignment horizontal="center" vertical="center"/>
    </xf>
    <xf numFmtId="2" fontId="46" fillId="33" borderId="0" xfId="0" applyNumberFormat="1" applyFont="1" applyFill="1" applyAlignment="1">
      <alignment/>
    </xf>
    <xf numFmtId="0" fontId="45" fillId="33" borderId="25" xfId="0" applyFont="1" applyFill="1" applyBorder="1" applyAlignment="1">
      <alignment horizontal="left" vertical="center"/>
    </xf>
    <xf numFmtId="0" fontId="45" fillId="33" borderId="26" xfId="0" applyFont="1" applyFill="1" applyBorder="1" applyAlignment="1">
      <alignment horizontal="left" vertical="center"/>
    </xf>
    <xf numFmtId="0" fontId="45" fillId="33" borderId="27" xfId="0" applyFont="1" applyFill="1" applyBorder="1" applyAlignment="1">
      <alignment horizontal="left" vertical="center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3" fillId="33" borderId="25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left" vertical="center" wrapText="1"/>
    </xf>
    <xf numFmtId="0" fontId="45" fillId="33" borderId="26" xfId="0" applyFont="1" applyFill="1" applyBorder="1" applyAlignment="1">
      <alignment horizontal="left" vertical="center" wrapText="1"/>
    </xf>
    <xf numFmtId="0" fontId="45" fillId="33" borderId="27" xfId="0" applyFont="1" applyFill="1" applyBorder="1" applyAlignment="1">
      <alignment horizontal="left" vertical="center" wrapText="1"/>
    </xf>
    <xf numFmtId="0" fontId="2" fillId="36" borderId="25" xfId="0" applyFont="1" applyFill="1" applyBorder="1" applyAlignment="1">
      <alignment horizontal="left" vertical="center" wrapText="1"/>
    </xf>
    <xf numFmtId="0" fontId="2" fillId="36" borderId="26" xfId="0" applyFont="1" applyFill="1" applyBorder="1" applyAlignment="1">
      <alignment horizontal="left" vertical="center" wrapText="1"/>
    </xf>
    <xf numFmtId="0" fontId="2" fillId="36" borderId="27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7" borderId="25" xfId="0" applyFont="1" applyFill="1" applyBorder="1" applyAlignment="1">
      <alignment horizontal="left" vertical="center" wrapText="1"/>
    </xf>
    <xf numFmtId="0" fontId="2" fillId="37" borderId="26" xfId="0" applyFont="1" applyFill="1" applyBorder="1" applyAlignment="1">
      <alignment horizontal="left" vertical="center" wrapText="1"/>
    </xf>
    <xf numFmtId="0" fontId="2" fillId="37" borderId="2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33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4" t="s">
        <v>99</v>
      </c>
      <c r="B1" s="94"/>
      <c r="C1" s="94"/>
      <c r="D1" s="94"/>
      <c r="E1" s="94"/>
      <c r="F1" s="94"/>
      <c r="G1" s="73"/>
    </row>
    <row r="2" spans="1:8" ht="15.75">
      <c r="A2" s="94" t="s">
        <v>84</v>
      </c>
      <c r="B2" s="94"/>
      <c r="C2" s="94"/>
      <c r="D2" s="94"/>
      <c r="E2" s="94"/>
      <c r="F2" s="94"/>
      <c r="G2" s="9"/>
      <c r="H2" s="10"/>
    </row>
    <row r="3" ht="7.5" customHeight="1"/>
    <row r="4" spans="1:6" ht="15.75" hidden="1" outlineLevel="1">
      <c r="A4" s="12" t="s">
        <v>64</v>
      </c>
      <c r="C4" s="12"/>
      <c r="D4" s="12"/>
      <c r="E4" s="12"/>
      <c r="F4" s="12"/>
    </row>
    <row r="5" spans="1:6" ht="17.25" customHeight="1" hidden="1" outlineLevel="1">
      <c r="A5" s="12" t="s">
        <v>18</v>
      </c>
      <c r="C5" s="12"/>
      <c r="D5" s="12">
        <v>276.1</v>
      </c>
      <c r="E5" s="12" t="s">
        <v>19</v>
      </c>
      <c r="F5" s="12"/>
    </row>
    <row r="6" ht="9" customHeight="1" collapsed="1">
      <c r="I6" s="32"/>
    </row>
    <row r="7" spans="1:6" ht="15.75">
      <c r="A7" s="9" t="s">
        <v>100</v>
      </c>
      <c r="C7" s="9"/>
      <c r="D7" s="13">
        <f>'2016'!F32</f>
        <v>2656.9999999999927</v>
      </c>
      <c r="E7" s="9" t="s">
        <v>22</v>
      </c>
      <c r="F7" s="9"/>
    </row>
    <row r="8" spans="1:6" ht="15.75">
      <c r="A8" s="9" t="s">
        <v>101</v>
      </c>
      <c r="C8" s="12"/>
      <c r="D8" s="14">
        <f>C19</f>
        <v>-14995.809999999998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102</v>
      </c>
      <c r="D10" s="17" t="s">
        <v>0</v>
      </c>
      <c r="E10" s="17" t="s">
        <v>27</v>
      </c>
      <c r="F10" s="17" t="s">
        <v>103</v>
      </c>
    </row>
    <row r="11" spans="1:9" s="20" customFormat="1" ht="30" customHeight="1">
      <c r="A11" s="4">
        <v>1</v>
      </c>
      <c r="B11" s="18" t="s">
        <v>2</v>
      </c>
      <c r="C11" s="52">
        <v>-11224.579999999998</v>
      </c>
      <c r="D11" s="52">
        <v>20460</v>
      </c>
      <c r="E11" s="52">
        <v>22666.06</v>
      </c>
      <c r="F11" s="52">
        <f aca="true" t="shared" si="0" ref="F11:F18">C11-D11+E11</f>
        <v>-9018.519999999997</v>
      </c>
      <c r="G11" s="16" t="s">
        <v>42</v>
      </c>
      <c r="H11" s="16">
        <v>9.29</v>
      </c>
      <c r="I11" s="69">
        <f>H11*12*H23</f>
        <v>30779.628</v>
      </c>
    </row>
    <row r="12" spans="1:9" s="20" customFormat="1" ht="15.75">
      <c r="A12" s="4">
        <v>2</v>
      </c>
      <c r="B12" s="18" t="s">
        <v>3</v>
      </c>
      <c r="C12" s="54">
        <v>-1982.8999999999996</v>
      </c>
      <c r="D12" s="52">
        <v>3432</v>
      </c>
      <c r="E12" s="52">
        <v>3637.06</v>
      </c>
      <c r="F12" s="52">
        <f t="shared" si="0"/>
        <v>-1777.8399999999997</v>
      </c>
      <c r="G12" s="16" t="s">
        <v>43</v>
      </c>
      <c r="H12" s="16">
        <v>3.2</v>
      </c>
      <c r="I12" s="70">
        <f>H12*12*H23</f>
        <v>10602.240000000002</v>
      </c>
    </row>
    <row r="13" spans="1:9" s="20" customFormat="1" ht="29.25" customHeight="1">
      <c r="A13" s="4">
        <v>3</v>
      </c>
      <c r="B13" s="18" t="s">
        <v>45</v>
      </c>
      <c r="C13" s="54">
        <v>-944.5</v>
      </c>
      <c r="D13" s="52">
        <v>1683</v>
      </c>
      <c r="E13" s="52">
        <v>1771.2</v>
      </c>
      <c r="F13" s="52">
        <f t="shared" si="0"/>
        <v>-856.3</v>
      </c>
      <c r="G13" s="16" t="s">
        <v>50</v>
      </c>
      <c r="H13" s="16"/>
      <c r="I13" s="70">
        <f>H13*12*H23</f>
        <v>0</v>
      </c>
    </row>
    <row r="14" spans="1:8" s="20" customFormat="1" ht="29.25" customHeight="1">
      <c r="A14" s="4">
        <v>4</v>
      </c>
      <c r="B14" s="18" t="s">
        <v>59</v>
      </c>
      <c r="C14" s="54">
        <v>-1205.56</v>
      </c>
      <c r="D14" s="52">
        <v>1229.25</v>
      </c>
      <c r="E14" s="52">
        <v>1080.98</v>
      </c>
      <c r="F14" s="52">
        <f t="shared" si="0"/>
        <v>-1353.83</v>
      </c>
      <c r="G14" s="19"/>
      <c r="H14" s="19"/>
    </row>
    <row r="15" spans="1:8" s="20" customFormat="1" ht="29.25" customHeight="1">
      <c r="A15" s="4">
        <v>5</v>
      </c>
      <c r="B15" s="18" t="s">
        <v>68</v>
      </c>
      <c r="C15" s="54">
        <v>361.7299999999999</v>
      </c>
      <c r="D15" s="52">
        <v>49.25</v>
      </c>
      <c r="E15" s="52">
        <v>169.84</v>
      </c>
      <c r="F15" s="52">
        <f t="shared" si="0"/>
        <v>482.31999999999994</v>
      </c>
      <c r="G15" s="19"/>
      <c r="H15" s="86" t="s">
        <v>113</v>
      </c>
    </row>
    <row r="16" spans="1:8" s="20" customFormat="1" ht="29.25" customHeight="1">
      <c r="A16" s="4">
        <v>6</v>
      </c>
      <c r="B16" s="18" t="s">
        <v>106</v>
      </c>
      <c r="C16" s="77">
        <v>0</v>
      </c>
      <c r="D16" s="53">
        <f>110.43+36.81</f>
        <v>147.24</v>
      </c>
      <c r="E16" s="53">
        <v>105.6</v>
      </c>
      <c r="F16" s="52">
        <f t="shared" si="0"/>
        <v>-41.640000000000015</v>
      </c>
      <c r="G16" s="19"/>
      <c r="H16" s="19"/>
    </row>
    <row r="17" spans="1:8" s="20" customFormat="1" ht="29.25" customHeight="1">
      <c r="A17" s="4">
        <v>7</v>
      </c>
      <c r="B17" s="18" t="s">
        <v>107</v>
      </c>
      <c r="C17" s="77">
        <v>0</v>
      </c>
      <c r="D17" s="53">
        <v>79.12</v>
      </c>
      <c r="E17" s="53">
        <v>56.47</v>
      </c>
      <c r="F17" s="52">
        <f t="shared" si="0"/>
        <v>-22.650000000000006</v>
      </c>
      <c r="G17" s="19"/>
      <c r="H17" s="19"/>
    </row>
    <row r="18" spans="1:8" s="20" customFormat="1" ht="29.25" customHeight="1">
      <c r="A18" s="4">
        <v>8</v>
      </c>
      <c r="B18" s="18" t="s">
        <v>108</v>
      </c>
      <c r="C18" s="77">
        <v>0</v>
      </c>
      <c r="D18" s="53">
        <f>649.07+175.44</f>
        <v>824.51</v>
      </c>
      <c r="E18" s="53">
        <v>587.88</v>
      </c>
      <c r="F18" s="52">
        <f t="shared" si="0"/>
        <v>-236.63</v>
      </c>
      <c r="G18" s="19"/>
      <c r="H18" s="19"/>
    </row>
    <row r="19" spans="1:6" ht="19.5" customHeight="1">
      <c r="A19" s="4"/>
      <c r="B19" s="18" t="s">
        <v>4</v>
      </c>
      <c r="C19" s="53">
        <f>SUM(C11:C18)</f>
        <v>-14995.809999999998</v>
      </c>
      <c r="D19" s="53">
        <f>SUM(D11:D18)</f>
        <v>27904.37</v>
      </c>
      <c r="E19" s="53">
        <f>SUM(E11:E18)</f>
        <v>30075.090000000004</v>
      </c>
      <c r="F19" s="53">
        <f>SUM(F11:F18)</f>
        <v>-12825.089999999995</v>
      </c>
    </row>
    <row r="20" ht="11.25" customHeight="1"/>
    <row r="21" spans="1:6" ht="15.75">
      <c r="A21" s="94" t="s">
        <v>28</v>
      </c>
      <c r="B21" s="94"/>
      <c r="C21" s="94"/>
      <c r="D21" s="94"/>
      <c r="E21" s="94"/>
      <c r="F21" s="94"/>
    </row>
    <row r="22" spans="1:8" ht="15.75">
      <c r="A22" s="73"/>
      <c r="B22" s="73"/>
      <c r="C22" s="73"/>
      <c r="D22" s="73"/>
      <c r="E22" s="73"/>
      <c r="F22" s="73"/>
      <c r="H22" s="5" t="s">
        <v>29</v>
      </c>
    </row>
    <row r="23" spans="1:8" ht="33" customHeight="1">
      <c r="A23" s="17" t="s">
        <v>41</v>
      </c>
      <c r="B23" s="95" t="s">
        <v>6</v>
      </c>
      <c r="C23" s="95"/>
      <c r="D23" s="95"/>
      <c r="E23" s="95"/>
      <c r="F23" s="21" t="s">
        <v>17</v>
      </c>
      <c r="G23" s="22"/>
      <c r="H23" s="5">
        <f>D5</f>
        <v>276.1</v>
      </c>
    </row>
    <row r="24" spans="1:10" ht="18" customHeight="1">
      <c r="A24" s="23">
        <v>1</v>
      </c>
      <c r="B24" s="96" t="s">
        <v>8</v>
      </c>
      <c r="C24" s="96"/>
      <c r="D24" s="96"/>
      <c r="E24" s="96"/>
      <c r="F24" s="1">
        <f>I12</f>
        <v>10602.240000000002</v>
      </c>
      <c r="G24" s="24"/>
      <c r="H24" s="5" t="s">
        <v>30</v>
      </c>
      <c r="I24" s="5" t="s">
        <v>31</v>
      </c>
      <c r="J24" s="5" t="s">
        <v>32</v>
      </c>
    </row>
    <row r="25" spans="1:7" ht="18" customHeight="1">
      <c r="A25" s="25">
        <v>2</v>
      </c>
      <c r="B25" s="97" t="s">
        <v>59</v>
      </c>
      <c r="C25" s="97"/>
      <c r="D25" s="97"/>
      <c r="E25" s="97"/>
      <c r="F25" s="2">
        <f>D14</f>
        <v>1229.25</v>
      </c>
      <c r="G25" s="24"/>
    </row>
    <row r="26" spans="1:7" ht="18" customHeight="1">
      <c r="A26" s="25">
        <v>3</v>
      </c>
      <c r="B26" s="97" t="s">
        <v>68</v>
      </c>
      <c r="C26" s="97"/>
      <c r="D26" s="97"/>
      <c r="E26" s="97"/>
      <c r="F26" s="2">
        <f>D15</f>
        <v>49.25</v>
      </c>
      <c r="G26" s="24"/>
    </row>
    <row r="27" spans="1:7" ht="18" customHeight="1">
      <c r="A27" s="25">
        <v>4</v>
      </c>
      <c r="B27" s="97" t="s">
        <v>11</v>
      </c>
      <c r="C27" s="97"/>
      <c r="D27" s="97"/>
      <c r="E27" s="97"/>
      <c r="F27" s="2">
        <f>F28+F29+F30</f>
        <v>4531</v>
      </c>
      <c r="G27" s="24"/>
    </row>
    <row r="28" spans="1:7" ht="16.5" customHeight="1">
      <c r="A28" s="25" t="s">
        <v>12</v>
      </c>
      <c r="B28" s="97" t="s">
        <v>33</v>
      </c>
      <c r="C28" s="97"/>
      <c r="D28" s="97"/>
      <c r="E28" s="97"/>
      <c r="F28" s="3">
        <f>F44+F45</f>
        <v>1031</v>
      </c>
      <c r="G28" s="12"/>
    </row>
    <row r="29" spans="1:7" ht="16.5" customHeight="1">
      <c r="A29" s="25" t="s">
        <v>12</v>
      </c>
      <c r="B29" s="97" t="s">
        <v>112</v>
      </c>
      <c r="C29" s="97"/>
      <c r="D29" s="97"/>
      <c r="E29" s="97"/>
      <c r="F29" s="3">
        <f>F47+F48+F49</f>
        <v>3500</v>
      </c>
      <c r="G29" s="12"/>
    </row>
    <row r="30" spans="1:7" ht="16.5" customHeight="1">
      <c r="A30" s="25" t="s">
        <v>12</v>
      </c>
      <c r="B30" s="97" t="s">
        <v>35</v>
      </c>
      <c r="C30" s="97"/>
      <c r="D30" s="97"/>
      <c r="E30" s="97"/>
      <c r="F30" s="3">
        <v>0</v>
      </c>
      <c r="G30" s="12"/>
    </row>
    <row r="31" spans="1:7" ht="17.25" customHeight="1">
      <c r="A31" s="25">
        <v>5</v>
      </c>
      <c r="B31" s="98" t="s">
        <v>49</v>
      </c>
      <c r="C31" s="98"/>
      <c r="D31" s="98"/>
      <c r="E31" s="98"/>
      <c r="F31" s="3">
        <f>D12+D13</f>
        <v>5115</v>
      </c>
      <c r="G31" s="12"/>
    </row>
    <row r="32" spans="1:7" ht="17.25" customHeight="1">
      <c r="A32" s="25">
        <v>6</v>
      </c>
      <c r="B32" s="98" t="s">
        <v>110</v>
      </c>
      <c r="C32" s="98"/>
      <c r="D32" s="98"/>
      <c r="E32" s="98"/>
      <c r="F32" s="3">
        <f>F46</f>
        <v>2609</v>
      </c>
      <c r="G32" s="12"/>
    </row>
    <row r="33" spans="1:7" ht="17.25" customHeight="1">
      <c r="A33" s="25">
        <v>7</v>
      </c>
      <c r="B33" s="98" t="s">
        <v>106</v>
      </c>
      <c r="C33" s="98"/>
      <c r="D33" s="98"/>
      <c r="E33" s="98"/>
      <c r="F33" s="3">
        <f>D16</f>
        <v>147.24</v>
      </c>
      <c r="G33" s="12"/>
    </row>
    <row r="34" spans="1:7" ht="17.25" customHeight="1">
      <c r="A34" s="25">
        <v>8</v>
      </c>
      <c r="B34" s="98" t="s">
        <v>107</v>
      </c>
      <c r="C34" s="98"/>
      <c r="D34" s="98"/>
      <c r="E34" s="98"/>
      <c r="F34" s="3">
        <f>D17</f>
        <v>79.12</v>
      </c>
      <c r="G34" s="12"/>
    </row>
    <row r="35" spans="1:7" ht="17.25" customHeight="1">
      <c r="A35" s="25">
        <v>9</v>
      </c>
      <c r="B35" s="98" t="s">
        <v>108</v>
      </c>
      <c r="C35" s="98"/>
      <c r="D35" s="98"/>
      <c r="E35" s="98"/>
      <c r="F35" s="3">
        <f>D18</f>
        <v>824.51</v>
      </c>
      <c r="G35" s="12"/>
    </row>
    <row r="36" spans="1:7" s="28" customFormat="1" ht="21" customHeight="1">
      <c r="A36" s="26"/>
      <c r="B36" s="99" t="s">
        <v>13</v>
      </c>
      <c r="C36" s="99"/>
      <c r="D36" s="99"/>
      <c r="E36" s="99"/>
      <c r="F36" s="27">
        <f>F24+F25+F26+F27+F32+F31+F33+F34+F35</f>
        <v>25186.61</v>
      </c>
      <c r="G36" s="9"/>
    </row>
    <row r="38" spans="1:6" ht="18" customHeight="1">
      <c r="A38" s="71" t="s">
        <v>104</v>
      </c>
      <c r="B38" s="71"/>
      <c r="C38" s="71"/>
      <c r="D38" s="71"/>
      <c r="E38" s="71"/>
      <c r="F38" s="3">
        <f>D7+D19-F36</f>
        <v>5374.759999999991</v>
      </c>
    </row>
    <row r="39" spans="1:6" ht="20.25" customHeight="1">
      <c r="A39" s="71" t="s">
        <v>105</v>
      </c>
      <c r="B39" s="71"/>
      <c r="C39" s="71"/>
      <c r="D39" s="71"/>
      <c r="E39" s="71"/>
      <c r="F39" s="3">
        <f>F19</f>
        <v>-12825.089999999995</v>
      </c>
    </row>
    <row r="40" spans="1:6" ht="18" customHeight="1" hidden="1" outlineLevel="1">
      <c r="A40" s="68" t="s">
        <v>90</v>
      </c>
      <c r="B40" s="68"/>
      <c r="C40" s="68"/>
      <c r="D40" s="68"/>
      <c r="E40" s="68"/>
      <c r="F40" s="3">
        <f>F38+F39</f>
        <v>-7450.330000000004</v>
      </c>
    </row>
    <row r="41" ht="11.25" customHeight="1" collapsed="1"/>
    <row r="43" spans="1:6" ht="15.75">
      <c r="A43" s="29" t="s">
        <v>24</v>
      </c>
      <c r="B43" s="29" t="s">
        <v>16</v>
      </c>
      <c r="C43" s="100" t="s">
        <v>36</v>
      </c>
      <c r="D43" s="101"/>
      <c r="E43" s="102"/>
      <c r="F43" s="29" t="s">
        <v>37</v>
      </c>
    </row>
    <row r="44" spans="1:6" s="34" customFormat="1" ht="27" customHeight="1">
      <c r="A44" s="29"/>
      <c r="B44" s="78">
        <v>42955</v>
      </c>
      <c r="C44" s="103" t="s">
        <v>109</v>
      </c>
      <c r="D44" s="104"/>
      <c r="E44" s="105"/>
      <c r="F44" s="79">
        <v>654</v>
      </c>
    </row>
    <row r="45" spans="1:6" ht="30.75" customHeight="1">
      <c r="A45" s="80"/>
      <c r="B45" s="78">
        <v>43005</v>
      </c>
      <c r="C45" s="103" t="s">
        <v>109</v>
      </c>
      <c r="D45" s="104"/>
      <c r="E45" s="105"/>
      <c r="F45" s="79">
        <v>377</v>
      </c>
    </row>
    <row r="46" spans="1:6" ht="15.75">
      <c r="A46" s="80"/>
      <c r="B46" s="78">
        <v>43008</v>
      </c>
      <c r="C46" s="81" t="s">
        <v>110</v>
      </c>
      <c r="D46" s="82"/>
      <c r="E46" s="83"/>
      <c r="F46" s="80">
        <v>2609</v>
      </c>
    </row>
    <row r="47" spans="1:6" s="28" customFormat="1" ht="15.75">
      <c r="A47" s="80"/>
      <c r="B47" s="78">
        <v>42994</v>
      </c>
      <c r="C47" s="87" t="s">
        <v>111</v>
      </c>
      <c r="D47" s="88"/>
      <c r="E47" s="89"/>
      <c r="F47" s="85">
        <v>1380</v>
      </c>
    </row>
    <row r="48" spans="1:6" ht="15.75">
      <c r="A48" s="80"/>
      <c r="B48" s="78">
        <v>43017</v>
      </c>
      <c r="C48" s="87" t="s">
        <v>111</v>
      </c>
      <c r="D48" s="88"/>
      <c r="E48" s="89"/>
      <c r="F48" s="85">
        <v>1380</v>
      </c>
    </row>
    <row r="49" spans="1:6" ht="15.75">
      <c r="A49" s="80"/>
      <c r="B49" s="78">
        <v>43064</v>
      </c>
      <c r="C49" s="87" t="s">
        <v>111</v>
      </c>
      <c r="D49" s="88"/>
      <c r="E49" s="89"/>
      <c r="F49" s="85">
        <v>740</v>
      </c>
    </row>
    <row r="50" spans="1:6" ht="15.75">
      <c r="A50" s="4"/>
      <c r="B50" s="6"/>
      <c r="C50" s="90"/>
      <c r="D50" s="91"/>
      <c r="E50" s="92"/>
      <c r="F50" s="7"/>
    </row>
    <row r="51" spans="1:6" ht="15.75">
      <c r="A51" s="93" t="s">
        <v>38</v>
      </c>
      <c r="B51" s="93"/>
      <c r="C51" s="93"/>
      <c r="D51" s="93"/>
      <c r="E51" s="93"/>
      <c r="F51" s="30">
        <f>SUM(F44:F50)</f>
        <v>7140</v>
      </c>
    </row>
    <row r="52" spans="1:6" ht="15.75">
      <c r="A52" s="84"/>
      <c r="B52" s="84"/>
      <c r="C52" s="84"/>
      <c r="D52" s="84"/>
      <c r="E52" s="84"/>
      <c r="F52" s="84"/>
    </row>
    <row r="53" spans="1:6" ht="15.75">
      <c r="A53" s="84"/>
      <c r="B53" s="84"/>
      <c r="C53" s="84"/>
      <c r="D53" s="84"/>
      <c r="E53" s="84"/>
      <c r="F53" s="84"/>
    </row>
  </sheetData>
  <sheetProtection/>
  <mergeCells count="25">
    <mergeCell ref="B31:E31"/>
    <mergeCell ref="B32:E32"/>
    <mergeCell ref="B36:E36"/>
    <mergeCell ref="C43:E43"/>
    <mergeCell ref="C44:E44"/>
    <mergeCell ref="C45:E45"/>
    <mergeCell ref="B33:E33"/>
    <mergeCell ref="B34:E34"/>
    <mergeCell ref="B35:E35"/>
    <mergeCell ref="B25:E25"/>
    <mergeCell ref="B26:E26"/>
    <mergeCell ref="B27:E27"/>
    <mergeCell ref="B28:E28"/>
    <mergeCell ref="B29:E29"/>
    <mergeCell ref="B30:E30"/>
    <mergeCell ref="C47:E47"/>
    <mergeCell ref="C48:E48"/>
    <mergeCell ref="C49:E49"/>
    <mergeCell ref="C50:E50"/>
    <mergeCell ref="A51:E51"/>
    <mergeCell ref="A1:F1"/>
    <mergeCell ref="A2:F2"/>
    <mergeCell ref="A21:F21"/>
    <mergeCell ref="B23:E23"/>
    <mergeCell ref="B24:E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5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4" t="s">
        <v>92</v>
      </c>
      <c r="B1" s="94"/>
      <c r="C1" s="94"/>
      <c r="D1" s="94"/>
      <c r="E1" s="94"/>
      <c r="F1" s="94"/>
      <c r="G1" s="72"/>
    </row>
    <row r="2" spans="1:8" ht="15.75">
      <c r="A2" s="94" t="s">
        <v>84</v>
      </c>
      <c r="B2" s="94"/>
      <c r="C2" s="94"/>
      <c r="D2" s="94"/>
      <c r="E2" s="94"/>
      <c r="F2" s="94"/>
      <c r="G2" s="9"/>
      <c r="H2" s="10"/>
    </row>
    <row r="3" ht="9" customHeight="1"/>
    <row r="4" spans="1:6" ht="15.75" hidden="1" outlineLevel="1">
      <c r="A4" s="12" t="s">
        <v>64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275</v>
      </c>
      <c r="E5" s="12" t="s">
        <v>19</v>
      </c>
      <c r="F5" s="12"/>
    </row>
    <row r="6" ht="9" customHeight="1" collapsed="1">
      <c r="I6" s="32"/>
    </row>
    <row r="7" spans="1:6" ht="15.75">
      <c r="A7" s="9" t="s">
        <v>93</v>
      </c>
      <c r="C7" s="9"/>
      <c r="D7" s="13">
        <f>'2015'!F32</f>
        <v>-5095.000000000004</v>
      </c>
      <c r="E7" s="9" t="s">
        <v>57</v>
      </c>
      <c r="F7" s="9"/>
    </row>
    <row r="8" spans="1:6" ht="15.75">
      <c r="A8" s="9" t="s">
        <v>94</v>
      </c>
      <c r="C8" s="12"/>
      <c r="D8" s="14">
        <f>C16</f>
        <v>-17298.05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95</v>
      </c>
      <c r="D10" s="17" t="s">
        <v>0</v>
      </c>
      <c r="E10" s="17" t="s">
        <v>27</v>
      </c>
      <c r="F10" s="17" t="s">
        <v>96</v>
      </c>
    </row>
    <row r="11" spans="1:9" s="20" customFormat="1" ht="30" customHeight="1">
      <c r="A11" s="4">
        <v>1</v>
      </c>
      <c r="B11" s="18" t="s">
        <v>2</v>
      </c>
      <c r="C11" s="54">
        <v>-14079.7</v>
      </c>
      <c r="D11" s="52">
        <v>20460</v>
      </c>
      <c r="E11" s="52">
        <v>23315.12</v>
      </c>
      <c r="F11" s="52">
        <f>C11-D11+E11</f>
        <v>-11224.579999999998</v>
      </c>
      <c r="G11" s="16" t="s">
        <v>42</v>
      </c>
      <c r="H11" s="16">
        <v>9.29</v>
      </c>
      <c r="I11" s="69">
        <f>H11*12*H20</f>
        <v>30656.999999999996</v>
      </c>
    </row>
    <row r="12" spans="1:9" s="20" customFormat="1" ht="15.75">
      <c r="A12" s="4">
        <v>2</v>
      </c>
      <c r="B12" s="18" t="s">
        <v>3</v>
      </c>
      <c r="C12" s="54">
        <v>-1738.2399999999998</v>
      </c>
      <c r="D12" s="52">
        <v>3432</v>
      </c>
      <c r="E12" s="52">
        <v>3187.34</v>
      </c>
      <c r="F12" s="52">
        <f>C12-D12+E12</f>
        <v>-1982.8999999999996</v>
      </c>
      <c r="G12" s="16" t="s">
        <v>43</v>
      </c>
      <c r="H12" s="16">
        <v>3.2</v>
      </c>
      <c r="I12" s="70">
        <f>H12*12*H20</f>
        <v>10560.000000000002</v>
      </c>
    </row>
    <row r="13" spans="1:9" s="20" customFormat="1" ht="29.25" customHeight="1">
      <c r="A13" s="4">
        <v>3</v>
      </c>
      <c r="B13" s="18" t="s">
        <v>45</v>
      </c>
      <c r="C13" s="54">
        <v>-839.8800000000001</v>
      </c>
      <c r="D13" s="52">
        <v>1683</v>
      </c>
      <c r="E13" s="52">
        <v>1578.38</v>
      </c>
      <c r="F13" s="52">
        <f>C13-D13+E13</f>
        <v>-944.5</v>
      </c>
      <c r="G13" s="16" t="s">
        <v>50</v>
      </c>
      <c r="H13" s="16"/>
      <c r="I13" s="70">
        <f>H13*12*H20</f>
        <v>0</v>
      </c>
    </row>
    <row r="14" spans="1:8" s="20" customFormat="1" ht="29.25" customHeight="1">
      <c r="A14" s="4">
        <v>4</v>
      </c>
      <c r="B14" s="18" t="s">
        <v>59</v>
      </c>
      <c r="C14" s="54">
        <v>-789.52</v>
      </c>
      <c r="D14" s="52">
        <v>858</v>
      </c>
      <c r="E14" s="52">
        <v>441.96</v>
      </c>
      <c r="F14" s="52">
        <f>C14-D14+E14</f>
        <v>-1205.56</v>
      </c>
      <c r="G14" s="19"/>
      <c r="H14" s="19"/>
    </row>
    <row r="15" spans="1:8" s="20" customFormat="1" ht="29.25" customHeight="1">
      <c r="A15" s="4">
        <v>5</v>
      </c>
      <c r="B15" s="18" t="s">
        <v>68</v>
      </c>
      <c r="C15" s="54">
        <v>149.28999999999996</v>
      </c>
      <c r="D15" s="52">
        <v>584.46</v>
      </c>
      <c r="E15" s="52">
        <v>796.9</v>
      </c>
      <c r="F15" s="52">
        <f>C15-D15+E15</f>
        <v>361.7299999999999</v>
      </c>
      <c r="G15" s="19"/>
      <c r="H15" s="19"/>
    </row>
    <row r="16" spans="1:6" ht="19.5" customHeight="1">
      <c r="A16" s="4"/>
      <c r="B16" s="18" t="s">
        <v>4</v>
      </c>
      <c r="C16" s="53">
        <f>SUM(C11:C15)</f>
        <v>-17298.05</v>
      </c>
      <c r="D16" s="53">
        <f>SUM(D11:D15)</f>
        <v>27017.46</v>
      </c>
      <c r="E16" s="53">
        <f>SUM(E11:E15)</f>
        <v>29319.7</v>
      </c>
      <c r="F16" s="53">
        <f>SUM(F11:F15)</f>
        <v>-14995.809999999998</v>
      </c>
    </row>
    <row r="17" ht="11.25" customHeight="1"/>
    <row r="18" spans="1:6" ht="15.75">
      <c r="A18" s="94" t="s">
        <v>28</v>
      </c>
      <c r="B18" s="94"/>
      <c r="C18" s="94"/>
      <c r="D18" s="94"/>
      <c r="E18" s="94"/>
      <c r="F18" s="94"/>
    </row>
    <row r="19" spans="1:8" ht="15.75">
      <c r="A19" s="72"/>
      <c r="B19" s="72"/>
      <c r="C19" s="72"/>
      <c r="D19" s="72"/>
      <c r="E19" s="72"/>
      <c r="F19" s="72"/>
      <c r="H19" s="5" t="s">
        <v>29</v>
      </c>
    </row>
    <row r="20" spans="1:8" ht="33" customHeight="1">
      <c r="A20" s="17" t="s">
        <v>41</v>
      </c>
      <c r="B20" s="95" t="s">
        <v>6</v>
      </c>
      <c r="C20" s="95"/>
      <c r="D20" s="95"/>
      <c r="E20" s="95"/>
      <c r="F20" s="21" t="s">
        <v>17</v>
      </c>
      <c r="G20" s="22"/>
      <c r="H20" s="5">
        <f>D5</f>
        <v>275</v>
      </c>
    </row>
    <row r="21" spans="1:10" ht="18" customHeight="1">
      <c r="A21" s="23">
        <v>1</v>
      </c>
      <c r="B21" s="96" t="s">
        <v>8</v>
      </c>
      <c r="C21" s="96"/>
      <c r="D21" s="96"/>
      <c r="E21" s="96"/>
      <c r="F21" s="1">
        <f>I12</f>
        <v>10560.000000000002</v>
      </c>
      <c r="G21" s="24"/>
      <c r="H21" s="5" t="s">
        <v>30</v>
      </c>
      <c r="I21" s="5" t="s">
        <v>31</v>
      </c>
      <c r="J21" s="5" t="s">
        <v>32</v>
      </c>
    </row>
    <row r="22" spans="1:7" ht="18" customHeight="1">
      <c r="A22" s="25">
        <v>2</v>
      </c>
      <c r="B22" s="97" t="s">
        <v>59</v>
      </c>
      <c r="C22" s="97"/>
      <c r="D22" s="97"/>
      <c r="E22" s="97"/>
      <c r="F22" s="2">
        <f>D14</f>
        <v>858</v>
      </c>
      <c r="G22" s="24"/>
    </row>
    <row r="23" spans="1:7" ht="18" customHeight="1">
      <c r="A23" s="25">
        <v>3</v>
      </c>
      <c r="B23" s="97" t="s">
        <v>68</v>
      </c>
      <c r="C23" s="97"/>
      <c r="D23" s="97"/>
      <c r="E23" s="97"/>
      <c r="F23" s="2">
        <f>D15</f>
        <v>584.46</v>
      </c>
      <c r="G23" s="24"/>
    </row>
    <row r="24" spans="1:7" ht="18" customHeight="1">
      <c r="A24" s="25">
        <v>4</v>
      </c>
      <c r="B24" s="97" t="s">
        <v>11</v>
      </c>
      <c r="C24" s="97"/>
      <c r="D24" s="97"/>
      <c r="E24" s="97"/>
      <c r="F24" s="2">
        <f>F25+F26+F27</f>
        <v>2148</v>
      </c>
      <c r="G24" s="24"/>
    </row>
    <row r="25" spans="1:7" ht="16.5" customHeight="1">
      <c r="A25" s="25" t="s">
        <v>12</v>
      </c>
      <c r="B25" s="97" t="s">
        <v>33</v>
      </c>
      <c r="C25" s="97"/>
      <c r="D25" s="97"/>
      <c r="E25" s="97"/>
      <c r="F25" s="3">
        <f>F39</f>
        <v>0</v>
      </c>
      <c r="G25" s="12"/>
    </row>
    <row r="26" spans="1:7" ht="16.5" customHeight="1">
      <c r="A26" s="25" t="s">
        <v>12</v>
      </c>
      <c r="B26" s="97" t="s">
        <v>34</v>
      </c>
      <c r="C26" s="97"/>
      <c r="D26" s="97"/>
      <c r="E26" s="97"/>
      <c r="F26" s="3">
        <f>F38</f>
        <v>2148</v>
      </c>
      <c r="G26" s="12"/>
    </row>
    <row r="27" spans="1:7" ht="16.5" customHeight="1">
      <c r="A27" s="25" t="s">
        <v>12</v>
      </c>
      <c r="B27" s="97" t="s">
        <v>35</v>
      </c>
      <c r="C27" s="97"/>
      <c r="D27" s="97"/>
      <c r="E27" s="97"/>
      <c r="F27" s="3">
        <v>0</v>
      </c>
      <c r="G27" s="12"/>
    </row>
    <row r="28" spans="1:7" ht="17.25" customHeight="1">
      <c r="A28" s="25">
        <v>5</v>
      </c>
      <c r="B28" s="98" t="s">
        <v>49</v>
      </c>
      <c r="C28" s="98"/>
      <c r="D28" s="98"/>
      <c r="E28" s="98"/>
      <c r="F28" s="3">
        <f>D12+D13</f>
        <v>5115</v>
      </c>
      <c r="G28" s="12"/>
    </row>
    <row r="29" spans="1:7" ht="17.25" customHeight="1">
      <c r="A29" s="25">
        <v>6</v>
      </c>
      <c r="B29" s="98" t="s">
        <v>88</v>
      </c>
      <c r="C29" s="98"/>
      <c r="D29" s="98"/>
      <c r="E29" s="98"/>
      <c r="F29" s="3">
        <v>0</v>
      </c>
      <c r="G29" s="12"/>
    </row>
    <row r="30" spans="1:7" s="28" customFormat="1" ht="21" customHeight="1">
      <c r="A30" s="26"/>
      <c r="B30" s="99" t="s">
        <v>13</v>
      </c>
      <c r="C30" s="99"/>
      <c r="D30" s="99"/>
      <c r="E30" s="99"/>
      <c r="F30" s="27">
        <f>F21+F22+F23+F24+F29+F28</f>
        <v>19265.460000000003</v>
      </c>
      <c r="G30" s="9"/>
    </row>
    <row r="32" spans="1:6" ht="18" customHeight="1">
      <c r="A32" s="71" t="s">
        <v>97</v>
      </c>
      <c r="B32" s="71"/>
      <c r="C32" s="71"/>
      <c r="D32" s="71"/>
      <c r="E32" s="71"/>
      <c r="F32" s="3">
        <f>D7+D16-F30</f>
        <v>2656.9999999999927</v>
      </c>
    </row>
    <row r="33" spans="1:6" ht="20.25" customHeight="1">
      <c r="A33" s="71" t="s">
        <v>98</v>
      </c>
      <c r="B33" s="71"/>
      <c r="C33" s="71"/>
      <c r="D33" s="71"/>
      <c r="E33" s="71"/>
      <c r="F33" s="3">
        <f>F16</f>
        <v>-14995.809999999998</v>
      </c>
    </row>
    <row r="34" spans="1:6" ht="18" customHeight="1" hidden="1" outlineLevel="1">
      <c r="A34" s="68" t="s">
        <v>90</v>
      </c>
      <c r="B34" s="68"/>
      <c r="C34" s="68"/>
      <c r="D34" s="68"/>
      <c r="E34" s="68"/>
      <c r="F34" s="3">
        <f>F32+F33</f>
        <v>-12338.810000000005</v>
      </c>
    </row>
    <row r="35" ht="11.25" customHeight="1" collapsed="1"/>
    <row r="37" spans="1:6" ht="15.75">
      <c r="A37" s="29" t="s">
        <v>24</v>
      </c>
      <c r="B37" s="29" t="s">
        <v>16</v>
      </c>
      <c r="C37" s="100" t="s">
        <v>36</v>
      </c>
      <c r="D37" s="101"/>
      <c r="E37" s="102"/>
      <c r="F37" s="29" t="s">
        <v>37</v>
      </c>
    </row>
    <row r="38" spans="1:6" s="34" customFormat="1" ht="27" customHeight="1">
      <c r="A38" s="33"/>
      <c r="B38" s="35" t="s">
        <v>87</v>
      </c>
      <c r="C38" s="106" t="s">
        <v>85</v>
      </c>
      <c r="D38" s="107"/>
      <c r="E38" s="108"/>
      <c r="F38" s="36">
        <f>12*179</f>
        <v>2148</v>
      </c>
    </row>
    <row r="39" spans="1:6" ht="15.75">
      <c r="A39" s="74"/>
      <c r="B39" s="75"/>
      <c r="C39" s="109"/>
      <c r="D39" s="110"/>
      <c r="E39" s="111"/>
      <c r="F39" s="76"/>
    </row>
    <row r="40" spans="1:6" ht="15.75">
      <c r="A40" s="4"/>
      <c r="B40" s="6"/>
      <c r="C40" s="90"/>
      <c r="D40" s="91"/>
      <c r="E40" s="92"/>
      <c r="F40" s="7"/>
    </row>
    <row r="41" spans="1:6" s="28" customFormat="1" ht="15.75">
      <c r="A41" s="93" t="s">
        <v>38</v>
      </c>
      <c r="B41" s="93"/>
      <c r="C41" s="93"/>
      <c r="D41" s="93"/>
      <c r="E41" s="93"/>
      <c r="F41" s="30">
        <f>SUM(F38:F40)</f>
        <v>2148</v>
      </c>
    </row>
  </sheetData>
  <sheetProtection/>
  <mergeCells count="19">
    <mergeCell ref="A1:F1"/>
    <mergeCell ref="A2:F2"/>
    <mergeCell ref="A18:F18"/>
    <mergeCell ref="B20:E20"/>
    <mergeCell ref="B21:E21"/>
    <mergeCell ref="B22:E22"/>
    <mergeCell ref="A41:E41"/>
    <mergeCell ref="B24:E24"/>
    <mergeCell ref="B25:E25"/>
    <mergeCell ref="B26:E26"/>
    <mergeCell ref="B27:E27"/>
    <mergeCell ref="B28:E28"/>
    <mergeCell ref="B29:E29"/>
    <mergeCell ref="B23:E23"/>
    <mergeCell ref="B30:E30"/>
    <mergeCell ref="C37:E37"/>
    <mergeCell ref="C38:E38"/>
    <mergeCell ref="C39:E39"/>
    <mergeCell ref="C40:E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view="pageBreakPreview" zoomScaleSheetLayoutView="100" zoomScalePageLayoutView="0" workbookViewId="0" topLeftCell="A18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4" t="s">
        <v>39</v>
      </c>
      <c r="B1" s="94"/>
      <c r="C1" s="94"/>
      <c r="D1" s="94"/>
      <c r="E1" s="94"/>
      <c r="F1" s="94"/>
      <c r="G1" s="8"/>
    </row>
    <row r="2" spans="1:8" ht="15.75">
      <c r="A2" s="94" t="s">
        <v>84</v>
      </c>
      <c r="B2" s="94"/>
      <c r="C2" s="94"/>
      <c r="D2" s="94"/>
      <c r="E2" s="94"/>
      <c r="F2" s="94"/>
      <c r="G2" s="9"/>
      <c r="H2" s="10"/>
    </row>
    <row r="3" ht="9" customHeight="1"/>
    <row r="4" spans="1:6" ht="15.75" hidden="1" outlineLevel="1">
      <c r="A4" s="12" t="s">
        <v>64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275</v>
      </c>
      <c r="E5" s="12" t="s">
        <v>19</v>
      </c>
      <c r="F5" s="12"/>
    </row>
    <row r="6" ht="9" customHeight="1" collapsed="1">
      <c r="I6" s="32"/>
    </row>
    <row r="7" spans="1:6" ht="15.75">
      <c r="A7" s="9" t="s">
        <v>20</v>
      </c>
      <c r="C7" s="9"/>
      <c r="D7" s="13">
        <f>'2014'!B29</f>
        <v>-1130</v>
      </c>
      <c r="E7" s="9" t="s">
        <v>57</v>
      </c>
      <c r="F7" s="9"/>
    </row>
    <row r="8" spans="1:6" ht="15.75">
      <c r="A8" s="9" t="s">
        <v>21</v>
      </c>
      <c r="C8" s="12"/>
      <c r="D8" s="14">
        <f>C16</f>
        <v>-15407.33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26</v>
      </c>
      <c r="D10" s="17" t="s">
        <v>0</v>
      </c>
      <c r="E10" s="17" t="s">
        <v>27</v>
      </c>
      <c r="F10" s="17" t="s">
        <v>40</v>
      </c>
    </row>
    <row r="11" spans="1:9" s="20" customFormat="1" ht="30" customHeight="1">
      <c r="A11" s="4">
        <v>1</v>
      </c>
      <c r="B11" s="18" t="s">
        <v>2</v>
      </c>
      <c r="C11" s="54">
        <v>-12741.86</v>
      </c>
      <c r="D11" s="52">
        <v>20460</v>
      </c>
      <c r="E11" s="52">
        <v>19122.16</v>
      </c>
      <c r="F11" s="52">
        <f>C11-D11+E11</f>
        <v>-14079.7</v>
      </c>
      <c r="G11" s="16" t="s">
        <v>42</v>
      </c>
      <c r="H11" s="16">
        <v>9.29</v>
      </c>
      <c r="I11" s="69">
        <f>H11*12*H20</f>
        <v>30656.999999999996</v>
      </c>
    </row>
    <row r="12" spans="1:9" s="20" customFormat="1" ht="15.75">
      <c r="A12" s="4">
        <v>2</v>
      </c>
      <c r="B12" s="18" t="s">
        <v>3</v>
      </c>
      <c r="C12" s="54">
        <v>-1493.58</v>
      </c>
      <c r="D12" s="52">
        <v>3432</v>
      </c>
      <c r="E12" s="52">
        <v>3187.34</v>
      </c>
      <c r="F12" s="52">
        <f>C12-D12+E12</f>
        <v>-1738.2399999999998</v>
      </c>
      <c r="G12" s="16" t="s">
        <v>43</v>
      </c>
      <c r="H12" s="16">
        <v>3.2</v>
      </c>
      <c r="I12" s="70">
        <f>H12*12*H20</f>
        <v>10560.000000000002</v>
      </c>
    </row>
    <row r="13" spans="1:9" s="20" customFormat="1" ht="29.25" customHeight="1">
      <c r="A13" s="4">
        <v>3</v>
      </c>
      <c r="B13" s="18" t="s">
        <v>45</v>
      </c>
      <c r="C13" s="54">
        <v>-735.26</v>
      </c>
      <c r="D13" s="52">
        <v>1683</v>
      </c>
      <c r="E13" s="52">
        <v>1578.38</v>
      </c>
      <c r="F13" s="52">
        <f>C13-D13+E13</f>
        <v>-839.8800000000001</v>
      </c>
      <c r="G13" s="16" t="s">
        <v>50</v>
      </c>
      <c r="H13" s="16"/>
      <c r="I13" s="70">
        <f>H13*12*H20</f>
        <v>0</v>
      </c>
    </row>
    <row r="14" spans="1:8" s="20" customFormat="1" ht="29.25" customHeight="1">
      <c r="A14" s="4">
        <v>4</v>
      </c>
      <c r="B14" s="18" t="s">
        <v>59</v>
      </c>
      <c r="C14" s="54">
        <v>-373.48</v>
      </c>
      <c r="D14" s="52">
        <v>858</v>
      </c>
      <c r="E14" s="52">
        <v>441.96</v>
      </c>
      <c r="F14" s="52">
        <f>C14-D14+E14</f>
        <v>-789.52</v>
      </c>
      <c r="G14" s="19"/>
      <c r="H14" s="19"/>
    </row>
    <row r="15" spans="1:8" s="20" customFormat="1" ht="29.25" customHeight="1">
      <c r="A15" s="4">
        <v>5</v>
      </c>
      <c r="B15" s="18" t="s">
        <v>68</v>
      </c>
      <c r="C15" s="54">
        <v>-63.15</v>
      </c>
      <c r="D15" s="52">
        <v>584.46</v>
      </c>
      <c r="E15" s="52">
        <v>796.9</v>
      </c>
      <c r="F15" s="52">
        <f>C15-D15+E15</f>
        <v>149.28999999999996</v>
      </c>
      <c r="G15" s="19"/>
      <c r="H15" s="19"/>
    </row>
    <row r="16" spans="1:6" ht="19.5" customHeight="1">
      <c r="A16" s="4"/>
      <c r="B16" s="18" t="s">
        <v>4</v>
      </c>
      <c r="C16" s="53">
        <f>SUM(C11:C15)</f>
        <v>-15407.33</v>
      </c>
      <c r="D16" s="53">
        <f>SUM(D11:D15)</f>
        <v>27017.46</v>
      </c>
      <c r="E16" s="53">
        <f>SUM(E11:E15)</f>
        <v>25126.74</v>
      </c>
      <c r="F16" s="53">
        <f>SUM(F11:F15)</f>
        <v>-17298.05</v>
      </c>
    </row>
    <row r="17" ht="11.25" customHeight="1"/>
    <row r="18" spans="1:6" ht="15.75">
      <c r="A18" s="94" t="s">
        <v>28</v>
      </c>
      <c r="B18" s="94"/>
      <c r="C18" s="94"/>
      <c r="D18" s="94"/>
      <c r="E18" s="94"/>
      <c r="F18" s="94"/>
    </row>
    <row r="19" spans="1:8" ht="15.75">
      <c r="A19" s="31"/>
      <c r="B19" s="8"/>
      <c r="C19" s="8"/>
      <c r="D19" s="8"/>
      <c r="E19" s="8"/>
      <c r="F19" s="8"/>
      <c r="H19" s="5" t="s">
        <v>29</v>
      </c>
    </row>
    <row r="20" spans="1:8" ht="33" customHeight="1">
      <c r="A20" s="17" t="s">
        <v>41</v>
      </c>
      <c r="B20" s="95" t="s">
        <v>6</v>
      </c>
      <c r="C20" s="95"/>
      <c r="D20" s="95"/>
      <c r="E20" s="95"/>
      <c r="F20" s="21" t="s">
        <v>17</v>
      </c>
      <c r="G20" s="22"/>
      <c r="H20" s="5">
        <f>D5</f>
        <v>275</v>
      </c>
    </row>
    <row r="21" spans="1:10" ht="18" customHeight="1">
      <c r="A21" s="23">
        <v>1</v>
      </c>
      <c r="B21" s="96" t="s">
        <v>8</v>
      </c>
      <c r="C21" s="96"/>
      <c r="D21" s="96"/>
      <c r="E21" s="96"/>
      <c r="F21" s="1">
        <f>I12</f>
        <v>10560.000000000002</v>
      </c>
      <c r="G21" s="24"/>
      <c r="H21" s="5" t="s">
        <v>30</v>
      </c>
      <c r="I21" s="5" t="s">
        <v>31</v>
      </c>
      <c r="J21" s="5" t="s">
        <v>32</v>
      </c>
    </row>
    <row r="22" spans="1:7" ht="18" customHeight="1">
      <c r="A22" s="25">
        <v>2</v>
      </c>
      <c r="B22" s="97" t="s">
        <v>59</v>
      </c>
      <c r="C22" s="97"/>
      <c r="D22" s="97"/>
      <c r="E22" s="97"/>
      <c r="F22" s="2">
        <f>D14</f>
        <v>858</v>
      </c>
      <c r="G22" s="24"/>
    </row>
    <row r="23" spans="1:7" ht="18" customHeight="1">
      <c r="A23" s="25">
        <v>3</v>
      </c>
      <c r="B23" s="97" t="s">
        <v>68</v>
      </c>
      <c r="C23" s="97"/>
      <c r="D23" s="97"/>
      <c r="E23" s="97"/>
      <c r="F23" s="2">
        <f>D15</f>
        <v>584.46</v>
      </c>
      <c r="G23" s="24"/>
    </row>
    <row r="24" spans="1:7" ht="18" customHeight="1">
      <c r="A24" s="25">
        <v>4</v>
      </c>
      <c r="B24" s="97" t="s">
        <v>11</v>
      </c>
      <c r="C24" s="97"/>
      <c r="D24" s="97"/>
      <c r="E24" s="97"/>
      <c r="F24" s="2">
        <f>F25+F26+F27</f>
        <v>11865</v>
      </c>
      <c r="G24" s="24"/>
    </row>
    <row r="25" spans="1:9" ht="16.5" customHeight="1">
      <c r="A25" s="25" t="s">
        <v>12</v>
      </c>
      <c r="B25" s="97" t="s">
        <v>33</v>
      </c>
      <c r="C25" s="97"/>
      <c r="D25" s="97"/>
      <c r="E25" s="97"/>
      <c r="F25" s="3">
        <f>F39</f>
        <v>9717</v>
      </c>
      <c r="G25" s="12"/>
      <c r="H25" s="5" t="s">
        <v>86</v>
      </c>
      <c r="I25" s="5">
        <v>2000</v>
      </c>
    </row>
    <row r="26" spans="1:7" ht="16.5" customHeight="1">
      <c r="A26" s="25" t="s">
        <v>12</v>
      </c>
      <c r="B26" s="97" t="s">
        <v>34</v>
      </c>
      <c r="C26" s="97"/>
      <c r="D26" s="97"/>
      <c r="E26" s="97"/>
      <c r="F26" s="3">
        <f>F38</f>
        <v>2148</v>
      </c>
      <c r="G26" s="12"/>
    </row>
    <row r="27" spans="1:7" ht="16.5" customHeight="1">
      <c r="A27" s="25" t="s">
        <v>12</v>
      </c>
      <c r="B27" s="97" t="s">
        <v>35</v>
      </c>
      <c r="C27" s="97"/>
      <c r="D27" s="97"/>
      <c r="E27" s="97"/>
      <c r="F27" s="3">
        <v>0</v>
      </c>
      <c r="G27" s="12"/>
    </row>
    <row r="28" spans="1:7" ht="17.25" customHeight="1">
      <c r="A28" s="25">
        <v>5</v>
      </c>
      <c r="B28" s="98" t="s">
        <v>49</v>
      </c>
      <c r="C28" s="98"/>
      <c r="D28" s="98"/>
      <c r="E28" s="98"/>
      <c r="F28" s="3">
        <f>D12+D13</f>
        <v>5115</v>
      </c>
      <c r="G28" s="12"/>
    </row>
    <row r="29" spans="1:7" ht="17.25" customHeight="1">
      <c r="A29" s="25">
        <v>6</v>
      </c>
      <c r="B29" s="98" t="s">
        <v>88</v>
      </c>
      <c r="C29" s="98"/>
      <c r="D29" s="98"/>
      <c r="E29" s="98"/>
      <c r="F29" s="3">
        <f>I25</f>
        <v>2000</v>
      </c>
      <c r="G29" s="12"/>
    </row>
    <row r="30" spans="1:7" s="28" customFormat="1" ht="21" customHeight="1">
      <c r="A30" s="26"/>
      <c r="B30" s="99" t="s">
        <v>13</v>
      </c>
      <c r="C30" s="99"/>
      <c r="D30" s="99"/>
      <c r="E30" s="99"/>
      <c r="F30" s="27">
        <f>F21+F22+F23+F24+F29+F28</f>
        <v>30982.460000000003</v>
      </c>
      <c r="G30" s="9"/>
    </row>
    <row r="32" spans="1:6" ht="18" customHeight="1">
      <c r="A32" s="71" t="s">
        <v>91</v>
      </c>
      <c r="B32" s="71"/>
      <c r="C32" s="71"/>
      <c r="D32" s="71"/>
      <c r="E32" s="71"/>
      <c r="F32" s="3">
        <f>D7+D16-F30</f>
        <v>-5095.000000000004</v>
      </c>
    </row>
    <row r="33" spans="1:6" ht="20.25" customHeight="1">
      <c r="A33" s="67" t="s">
        <v>89</v>
      </c>
      <c r="B33" s="67"/>
      <c r="C33" s="67"/>
      <c r="D33" s="67"/>
      <c r="E33" s="67"/>
      <c r="F33" s="3">
        <f>F16</f>
        <v>-17298.05</v>
      </c>
    </row>
    <row r="34" spans="1:6" ht="18" customHeight="1" hidden="1" outlineLevel="1">
      <c r="A34" s="68" t="s">
        <v>90</v>
      </c>
      <c r="B34" s="68"/>
      <c r="C34" s="68"/>
      <c r="D34" s="68"/>
      <c r="E34" s="68"/>
      <c r="F34" s="3">
        <f>F32+F33</f>
        <v>-22393.050000000003</v>
      </c>
    </row>
    <row r="35" ht="11.25" customHeight="1" collapsed="1"/>
    <row r="37" spans="1:6" ht="15.75">
      <c r="A37" s="29" t="s">
        <v>24</v>
      </c>
      <c r="B37" s="29" t="s">
        <v>16</v>
      </c>
      <c r="C37" s="100" t="s">
        <v>36</v>
      </c>
      <c r="D37" s="101"/>
      <c r="E37" s="102"/>
      <c r="F37" s="29" t="s">
        <v>37</v>
      </c>
    </row>
    <row r="38" spans="1:6" s="34" customFormat="1" ht="27" customHeight="1">
      <c r="A38" s="33"/>
      <c r="B38" s="35" t="s">
        <v>87</v>
      </c>
      <c r="C38" s="106" t="s">
        <v>85</v>
      </c>
      <c r="D38" s="107"/>
      <c r="E38" s="108"/>
      <c r="F38" s="36">
        <f>12*179</f>
        <v>2148</v>
      </c>
    </row>
    <row r="39" spans="1:6" s="66" customFormat="1" ht="15.75">
      <c r="A39" s="63"/>
      <c r="B39" s="64">
        <v>42292</v>
      </c>
      <c r="C39" s="112" t="s">
        <v>81</v>
      </c>
      <c r="D39" s="113"/>
      <c r="E39" s="114"/>
      <c r="F39" s="65">
        <v>9717</v>
      </c>
    </row>
    <row r="40" spans="1:6" ht="15.75">
      <c r="A40" s="4"/>
      <c r="B40" s="6"/>
      <c r="C40" s="90"/>
      <c r="D40" s="91"/>
      <c r="E40" s="92"/>
      <c r="F40" s="7"/>
    </row>
    <row r="41" spans="1:6" s="28" customFormat="1" ht="15.75">
      <c r="A41" s="93" t="s">
        <v>38</v>
      </c>
      <c r="B41" s="93"/>
      <c r="C41" s="93"/>
      <c r="D41" s="93"/>
      <c r="E41" s="93"/>
      <c r="F41" s="30">
        <f>SUM(F38:F40)</f>
        <v>11865</v>
      </c>
    </row>
  </sheetData>
  <sheetProtection selectLockedCells="1" selectUnlockedCells="1"/>
  <mergeCells count="19">
    <mergeCell ref="C40:E40"/>
    <mergeCell ref="A41:E41"/>
    <mergeCell ref="C39:E39"/>
    <mergeCell ref="C37:E37"/>
    <mergeCell ref="C38:E38"/>
    <mergeCell ref="B22:E22"/>
    <mergeCell ref="B24:E24"/>
    <mergeCell ref="B25:E25"/>
    <mergeCell ref="B26:E26"/>
    <mergeCell ref="B27:E27"/>
    <mergeCell ref="B30:E30"/>
    <mergeCell ref="B28:E28"/>
    <mergeCell ref="B29:E29"/>
    <mergeCell ref="A1:F1"/>
    <mergeCell ref="A2:F2"/>
    <mergeCell ref="A18:F18"/>
    <mergeCell ref="B20:E20"/>
    <mergeCell ref="B21:E21"/>
    <mergeCell ref="B23:E23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25">
      <selection activeCell="E9" sqref="E9:E13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115" t="s">
        <v>44</v>
      </c>
      <c r="B1" s="115"/>
      <c r="C1" s="115"/>
      <c r="D1" s="115"/>
      <c r="E1" s="115"/>
    </row>
    <row r="2" spans="1:5" ht="18.75">
      <c r="A2" s="115" t="s">
        <v>65</v>
      </c>
      <c r="B2" s="115"/>
      <c r="C2" s="115"/>
      <c r="D2" s="115"/>
      <c r="E2" s="115"/>
    </row>
    <row r="3" ht="18.75">
      <c r="A3" s="37"/>
    </row>
    <row r="4" ht="18.75">
      <c r="A4" s="38" t="s">
        <v>58</v>
      </c>
    </row>
    <row r="5" ht="18.75">
      <c r="A5" s="38" t="s">
        <v>66</v>
      </c>
    </row>
    <row r="6" ht="18.75">
      <c r="A6" s="38"/>
    </row>
    <row r="7" ht="16.5" thickBot="1">
      <c r="A7" s="39" t="s">
        <v>67</v>
      </c>
    </row>
    <row r="8" spans="1:5" ht="50.25" customHeight="1" thickBot="1">
      <c r="A8" s="40"/>
      <c r="B8" s="41" t="s">
        <v>51</v>
      </c>
      <c r="C8" s="41" t="s">
        <v>0</v>
      </c>
      <c r="D8" s="41" t="s">
        <v>1</v>
      </c>
      <c r="E8" s="41" t="s">
        <v>21</v>
      </c>
    </row>
    <row r="9" spans="1:5" ht="19.5" thickBot="1">
      <c r="A9" s="42" t="s">
        <v>2</v>
      </c>
      <c r="B9" s="43">
        <v>12470.32</v>
      </c>
      <c r="C9" s="43">
        <v>19591</v>
      </c>
      <c r="D9" s="43">
        <v>19319.46</v>
      </c>
      <c r="E9" s="43">
        <v>12741.86</v>
      </c>
    </row>
    <row r="10" spans="1:5" ht="19.5" thickBot="1">
      <c r="A10" s="42" t="s">
        <v>3</v>
      </c>
      <c r="B10" s="43">
        <v>1385.6</v>
      </c>
      <c r="C10" s="43">
        <v>3432</v>
      </c>
      <c r="D10" s="43">
        <v>3324.02</v>
      </c>
      <c r="E10" s="43">
        <v>1493.58</v>
      </c>
    </row>
    <row r="11" spans="1:5" ht="38.25" thickBot="1">
      <c r="A11" s="42" t="s">
        <v>45</v>
      </c>
      <c r="B11" s="43">
        <v>704.88</v>
      </c>
      <c r="C11" s="43">
        <v>1683</v>
      </c>
      <c r="D11" s="43">
        <v>1652.62</v>
      </c>
      <c r="E11" s="43">
        <v>735.26</v>
      </c>
    </row>
    <row r="12" spans="1:5" ht="19.5" customHeight="1" thickBot="1">
      <c r="A12" s="42" t="s">
        <v>59</v>
      </c>
      <c r="B12" s="43">
        <v>346.39</v>
      </c>
      <c r="C12" s="43">
        <v>858</v>
      </c>
      <c r="D12" s="43">
        <v>830.91</v>
      </c>
      <c r="E12" s="43">
        <v>373.48</v>
      </c>
    </row>
    <row r="13" spans="1:5" ht="34.5" customHeight="1" thickBot="1">
      <c r="A13" s="42" t="s">
        <v>68</v>
      </c>
      <c r="B13" s="43">
        <v>16.5</v>
      </c>
      <c r="C13" s="43">
        <v>70.96</v>
      </c>
      <c r="D13" s="43">
        <v>24.31</v>
      </c>
      <c r="E13" s="43">
        <v>63.15</v>
      </c>
    </row>
    <row r="14" spans="1:5" ht="19.5" thickBot="1">
      <c r="A14" s="42" t="s">
        <v>4</v>
      </c>
      <c r="B14" s="44">
        <v>14923.69</v>
      </c>
      <c r="C14" s="44">
        <v>25634.96</v>
      </c>
      <c r="D14" s="44">
        <v>25151.32</v>
      </c>
      <c r="E14" s="44">
        <v>15407.33</v>
      </c>
    </row>
    <row r="15" ht="18.75">
      <c r="A15" s="45"/>
    </row>
    <row r="16" ht="19.5" thickBot="1">
      <c r="A16" s="45" t="s">
        <v>5</v>
      </c>
    </row>
    <row r="17" spans="1:3" ht="38.25" thickBot="1">
      <c r="A17" s="46" t="s">
        <v>46</v>
      </c>
      <c r="B17" s="41" t="s">
        <v>6</v>
      </c>
      <c r="C17" s="41" t="s">
        <v>17</v>
      </c>
    </row>
    <row r="18" spans="1:3" ht="19.5" thickBot="1">
      <c r="A18" s="47" t="s">
        <v>7</v>
      </c>
      <c r="B18" s="48" t="s">
        <v>3</v>
      </c>
      <c r="C18" s="43">
        <v>5115</v>
      </c>
    </row>
    <row r="19" spans="1:3" ht="19.5" thickBot="1">
      <c r="A19" s="47" t="s">
        <v>9</v>
      </c>
      <c r="B19" s="48" t="s">
        <v>59</v>
      </c>
      <c r="C19" s="43">
        <v>858</v>
      </c>
    </row>
    <row r="20" spans="1:3" ht="38.25" thickBot="1">
      <c r="A20" s="47" t="s">
        <v>10</v>
      </c>
      <c r="B20" s="48" t="s">
        <v>68</v>
      </c>
      <c r="C20" s="43">
        <v>70.96</v>
      </c>
    </row>
    <row r="21" spans="1:3" ht="19.5" thickBot="1">
      <c r="A21" s="47" t="s">
        <v>53</v>
      </c>
      <c r="B21" s="48" t="s">
        <v>8</v>
      </c>
      <c r="C21" s="43">
        <v>10560</v>
      </c>
    </row>
    <row r="22" spans="1:3" ht="38.25" thickBot="1">
      <c r="A22" s="47" t="s">
        <v>60</v>
      </c>
      <c r="B22" s="48" t="s">
        <v>11</v>
      </c>
      <c r="C22" s="43">
        <v>26346</v>
      </c>
    </row>
    <row r="23" spans="1:3" ht="19.5" thickBot="1">
      <c r="A23" s="47" t="s">
        <v>12</v>
      </c>
      <c r="B23" s="48" t="s">
        <v>69</v>
      </c>
      <c r="C23" s="43">
        <v>2148</v>
      </c>
    </row>
    <row r="24" spans="1:3" ht="19.5" thickBot="1">
      <c r="A24" s="47" t="s">
        <v>12</v>
      </c>
      <c r="B24" s="48" t="s">
        <v>61</v>
      </c>
      <c r="C24" s="43">
        <v>843</v>
      </c>
    </row>
    <row r="25" spans="1:3" ht="38.25" thickBot="1">
      <c r="A25" s="47" t="s">
        <v>12</v>
      </c>
      <c r="B25" s="48" t="s">
        <v>70</v>
      </c>
      <c r="C25" s="43">
        <v>13618</v>
      </c>
    </row>
    <row r="26" spans="1:3" ht="57" thickBot="1">
      <c r="A26" s="47" t="s">
        <v>12</v>
      </c>
      <c r="B26" s="48" t="s">
        <v>71</v>
      </c>
      <c r="C26" s="43">
        <v>9737</v>
      </c>
    </row>
    <row r="27" spans="1:3" ht="38.25" thickBot="1">
      <c r="A27" s="42"/>
      <c r="B27" s="49" t="s">
        <v>47</v>
      </c>
      <c r="C27" s="44">
        <v>42949.96</v>
      </c>
    </row>
    <row r="28" ht="15.75" thickBot="1">
      <c r="A28" s="50"/>
    </row>
    <row r="29" spans="1:2" ht="57" thickBot="1">
      <c r="A29" s="55" t="s">
        <v>54</v>
      </c>
      <c r="B29" s="41">
        <v>-1130</v>
      </c>
    </row>
    <row r="30" spans="1:2" ht="57" thickBot="1">
      <c r="A30" s="42" t="s">
        <v>14</v>
      </c>
      <c r="B30" s="44">
        <v>15407.33</v>
      </c>
    </row>
    <row r="31" spans="1:2" ht="38.25" thickBot="1">
      <c r="A31" s="47" t="s">
        <v>15</v>
      </c>
      <c r="B31" s="44" t="s">
        <v>72</v>
      </c>
    </row>
    <row r="32" spans="1:2" ht="38.25" thickBot="1">
      <c r="A32" s="47" t="s">
        <v>48</v>
      </c>
      <c r="B32" s="44">
        <v>12741.86</v>
      </c>
    </row>
    <row r="33" ht="15">
      <c r="A33" s="50"/>
    </row>
    <row r="34" ht="15.75">
      <c r="A34" s="51" t="s">
        <v>52</v>
      </c>
    </row>
    <row r="35" ht="15.75">
      <c r="A35" s="51"/>
    </row>
    <row r="36" ht="15.75">
      <c r="A36" s="51"/>
    </row>
    <row r="37" ht="15.75">
      <c r="A37" s="56"/>
    </row>
    <row r="38" ht="15.75">
      <c r="A38" s="56"/>
    </row>
    <row r="39" ht="15.75">
      <c r="A39" s="56" t="s">
        <v>55</v>
      </c>
    </row>
    <row r="40" ht="16.5" thickBot="1">
      <c r="A40" s="56"/>
    </row>
    <row r="41" spans="1:3" ht="15.75" thickBot="1">
      <c r="A41" s="57" t="s">
        <v>16</v>
      </c>
      <c r="B41" s="58" t="s">
        <v>36</v>
      </c>
      <c r="C41" s="58" t="s">
        <v>56</v>
      </c>
    </row>
    <row r="42" spans="1:3" ht="15.75" thickBot="1">
      <c r="A42" s="62">
        <v>41698</v>
      </c>
      <c r="B42" s="60" t="s">
        <v>73</v>
      </c>
      <c r="C42" s="61">
        <v>179</v>
      </c>
    </row>
    <row r="43" spans="1:3" ht="15.75" thickBot="1">
      <c r="A43" s="59" t="s">
        <v>74</v>
      </c>
      <c r="B43" s="60" t="s">
        <v>75</v>
      </c>
      <c r="C43" s="61">
        <v>5478</v>
      </c>
    </row>
    <row r="44" spans="1:3" ht="15.75" thickBot="1">
      <c r="A44" s="59" t="s">
        <v>76</v>
      </c>
      <c r="B44" s="60" t="s">
        <v>73</v>
      </c>
      <c r="C44" s="61">
        <v>179</v>
      </c>
    </row>
    <row r="45" spans="1:3" ht="15.75" thickBot="1">
      <c r="A45" s="59" t="s">
        <v>77</v>
      </c>
      <c r="B45" s="60" t="s">
        <v>78</v>
      </c>
      <c r="C45" s="61">
        <v>843</v>
      </c>
    </row>
    <row r="46" spans="1:3" ht="15.75" thickBot="1">
      <c r="A46" s="59" t="s">
        <v>79</v>
      </c>
      <c r="B46" s="60" t="s">
        <v>62</v>
      </c>
      <c r="C46" s="61">
        <v>9737</v>
      </c>
    </row>
    <row r="47" spans="1:3" ht="15.75" thickBot="1">
      <c r="A47" s="59" t="s">
        <v>80</v>
      </c>
      <c r="B47" s="60" t="s">
        <v>81</v>
      </c>
      <c r="C47" s="61">
        <v>6840</v>
      </c>
    </row>
    <row r="48" spans="1:3" ht="15.75" thickBot="1">
      <c r="A48" s="59" t="s">
        <v>63</v>
      </c>
      <c r="B48" s="60" t="s">
        <v>73</v>
      </c>
      <c r="C48" s="61">
        <v>179</v>
      </c>
    </row>
    <row r="49" spans="1:3" ht="15.75" thickBot="1">
      <c r="A49" s="59" t="s">
        <v>82</v>
      </c>
      <c r="B49" s="60" t="s">
        <v>83</v>
      </c>
      <c r="C49" s="61">
        <v>1300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УКСГ</cp:lastModifiedBy>
  <cp:lastPrinted>2017-08-25T11:57:16Z</cp:lastPrinted>
  <dcterms:created xsi:type="dcterms:W3CDTF">2015-10-12T10:40:12Z</dcterms:created>
  <dcterms:modified xsi:type="dcterms:W3CDTF">2018-03-26T12:52:20Z</dcterms:modified>
  <cp:category/>
  <cp:version/>
  <cp:contentType/>
  <cp:contentStatus/>
</cp:coreProperties>
</file>