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'2015'!$A$1:$F$35</definedName>
    <definedName name="_xlnm.Print_Area" localSheetId="3">'2015 (2)'!$A$1:$F$35</definedName>
    <definedName name="_xlnm.Print_Area" localSheetId="1">'2016'!$A$1:$F$43</definedName>
  </definedNames>
  <calcPr fullCalcOnLoad="1" refMode="R1C1"/>
</workbook>
</file>

<file path=xl/sharedStrings.xml><?xml version="1.0" encoding="utf-8"?>
<sst xmlns="http://schemas.openxmlformats.org/spreadsheetml/2006/main" count="309" uniqueCount="129">
  <si>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</si>
  <si>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</si>
  <si>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</si>
  <si>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</si>
  <si>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</si>
  <si>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</si>
  <si>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</si>
  <si>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</si>
  <si>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</si>
  <si>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</si>
  <si>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</si>
  <si>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</si>
  <si>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</si>
  <si>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</si>
  <si>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</si>
  <si>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</si>
  <si>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</si>
  <si>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</si>
  <si>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</si>
  <si>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</si>
  <si>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</si>
  <si>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</si>
  <si>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</si>
  <si>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</si>
  <si>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</si>
  <si>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</si>
  <si>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</si>
  <si>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</si>
  <si>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</si>
  <si>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</si>
  <si>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</si>
  <si>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</si>
  <si>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</si>
  <si>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</si>
  <si>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</si>
  <si>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</si>
  <si>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</si>
  <si>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</si>
  <si>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</si>
  <si>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</si>
  <si>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</si>
  <si>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</si>
  <si>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</si>
  <si>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</si>
  <si>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</si>
  <si>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</si>
  <si>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</si>
  <si>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</si>
  <si>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</si>
  <si>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</si>
  <si>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</si>
  <si>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</si>
  <si>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</si>
  <si>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</si>
  <si>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5.</t>
  </si>
  <si>
    <t>6.</t>
  </si>
  <si>
    <t>Вывоз и складирование ТБО</t>
  </si>
  <si>
    <t>двор</t>
  </si>
  <si>
    <t>Сальдо на 01.01.2015г (по начислениям) (+)</t>
  </si>
  <si>
    <t>28,02,2014</t>
  </si>
  <si>
    <t>31,03,2014</t>
  </si>
  <si>
    <t>29,12,2014</t>
  </si>
  <si>
    <t>31,12,2014</t>
  </si>
  <si>
    <t>осмотр эл/сетей</t>
  </si>
  <si>
    <t>Ул. Колхозная , д.4</t>
  </si>
  <si>
    <t>В управлении ООО «УК Старый Город» - с 01.04.2012 года</t>
  </si>
  <si>
    <t>Общая площадь квартир – 376,5 м.кв.</t>
  </si>
  <si>
    <t>Остаток на 01.01.2014 года – 23148,37 (+)</t>
  </si>
  <si>
    <t xml:space="preserve">снятие показаний                                                </t>
  </si>
  <si>
    <t>осмотр помещений</t>
  </si>
  <si>
    <t xml:space="preserve">очистка канализации                                        </t>
  </si>
  <si>
    <t>прокладка трубопроводов</t>
  </si>
  <si>
    <t xml:space="preserve">осмотр электрических сетей                              </t>
  </si>
  <si>
    <t>Смена ламп накаливания</t>
  </si>
  <si>
    <t>Осмотры</t>
  </si>
  <si>
    <t>3943,37</t>
  </si>
  <si>
    <t>Экономист ООО «УК Старый город»                                                                     Хромушина Т.В.</t>
  </si>
  <si>
    <t>Выполненные работы</t>
  </si>
  <si>
    <t>Снятие показаний</t>
  </si>
  <si>
    <t>23,04,2014</t>
  </si>
  <si>
    <t>29,01,2014</t>
  </si>
  <si>
    <t>осмотр чердачных и подвальных помещений</t>
  </si>
  <si>
    <t>03,03,2014</t>
  </si>
  <si>
    <t>осмотр чердачных и подвальных помещений, очистка канализации100м</t>
  </si>
  <si>
    <t>04,03,2014</t>
  </si>
  <si>
    <t>осмотр помещений на предмет утечки</t>
  </si>
  <si>
    <t>21,04,2014</t>
  </si>
  <si>
    <t>прокладка трубопроводов водоснабжения 100м</t>
  </si>
  <si>
    <t>22,04,2014</t>
  </si>
  <si>
    <t>осмотр систем водостнабжения</t>
  </si>
  <si>
    <t>13,05,2014</t>
  </si>
  <si>
    <t>осмотр эл.сетей</t>
  </si>
  <si>
    <t>16,06,2014</t>
  </si>
  <si>
    <t>очистка канализационной сети 100м</t>
  </si>
  <si>
    <t>смена ламп накаливания</t>
  </si>
  <si>
    <t>23,12,2014</t>
  </si>
  <si>
    <t>осмотр эл сетей</t>
  </si>
  <si>
    <t>18,12,2014</t>
  </si>
  <si>
    <t>Ул. Колхозная, д. 4</t>
  </si>
  <si>
    <t>В управлении ООО «УК Старый Город» -  с 01.04.2012 года</t>
  </si>
  <si>
    <t>снятие показаний прибора учета э/э</t>
  </si>
  <si>
    <t>частичный ремонт кровли, автовышка</t>
  </si>
  <si>
    <t>ежемесячно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</si>
  <si>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</si>
  <si>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</si>
  <si>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</si>
  <si>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</si>
  <si>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</si>
  <si>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</si>
  <si>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</si>
  <si>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</si>
  <si>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</si>
  <si>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</si>
  <si>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</si>
  <si>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</si>
  <si>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Установка/демонтаж электросчетчиков</t>
  </si>
  <si>
    <t>Покос</t>
  </si>
  <si>
    <t>Вывоз КГМ + покос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</si>
  <si>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</si>
  <si>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</si>
  <si>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</si>
  <si>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</si>
  <si>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</si>
  <si>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</si>
  <si>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</si>
  <si>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покоса, кгм  нет</t>
  </si>
  <si>
    <t>Обследование чердачных, подвальных и лест. клеток  на предмет утечки трубопроводов.</t>
  </si>
  <si>
    <t>Обследование вент. каналов и дымоходов</t>
  </si>
  <si>
    <t>Техническая инвентаризация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</si>
</sst>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8" fillId="0" borderId="22" xfId="0" applyFont="1" applyBorder="1" applyAlignment="1">
      <alignment horizontal="right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0" borderId="24" xfId="0" applyFont="1" applyBorder="1" applyAlignment="1">
      <alignment horizontal="right" vertical="center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4" fontId="49" fillId="0" borderId="13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49" fillId="0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50" fillId="33" borderId="0" xfId="0" applyNumberFormat="1" applyFont="1" applyFill="1" applyAlignment="1">
      <alignment/>
    </xf>
    <xf numFmtId="0" fontId="47" fillId="33" borderId="13" xfId="0" applyFont="1" applyFill="1" applyBorder="1" applyAlignment="1">
      <alignment horizontal="center" vertical="center"/>
    </xf>
    <xf numFmtId="14" fontId="47" fillId="33" borderId="13" xfId="0" applyNumberFormat="1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left" vertical="center" wrapText="1"/>
    </xf>
    <xf numFmtId="0" fontId="47" fillId="33" borderId="36" xfId="0" applyFont="1" applyFill="1" applyBorder="1" applyAlignment="1">
      <alignment horizontal="left" vertical="center" wrapText="1"/>
    </xf>
    <xf numFmtId="0" fontId="47" fillId="33" borderId="37" xfId="0" applyFont="1" applyFill="1" applyBorder="1" applyAlignment="1">
      <alignment horizontal="left" vertical="center" wrapText="1"/>
    </xf>
    <xf numFmtId="0" fontId="47" fillId="38" borderId="13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left" vertical="center"/>
    </xf>
    <xf numFmtId="0" fontId="47" fillId="33" borderId="36" xfId="0" applyFont="1" applyFill="1" applyBorder="1" applyAlignment="1">
      <alignment horizontal="left" vertical="center"/>
    </xf>
    <xf numFmtId="0" fontId="47" fillId="33" borderId="37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8">
      <selection activeCell="H33" sqref="H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6" t="s">
        <v>118</v>
      </c>
      <c r="B1" s="106"/>
      <c r="C1" s="106"/>
      <c r="D1" s="106"/>
      <c r="E1" s="106"/>
      <c r="F1" s="106"/>
      <c r="G1" s="78"/>
    </row>
    <row r="2" spans="1:8" ht="15.75">
      <c r="A2" s="106" t="s">
        <v>98</v>
      </c>
      <c r="B2" s="106"/>
      <c r="C2" s="106"/>
      <c r="D2" s="106"/>
      <c r="E2" s="106"/>
      <c r="F2" s="106"/>
      <c r="G2" s="9"/>
      <c r="H2" s="10"/>
    </row>
    <row r="3" ht="9" customHeight="1"/>
    <row r="4" spans="1:6" ht="15.75" hidden="1" outlineLevel="1">
      <c r="A4" s="12" t="s">
        <v>99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376.5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119</v>
      </c>
      <c r="C7" s="9"/>
      <c r="D7" s="13">
        <f>'2016'!F32</f>
        <v>64928.310000000005</v>
      </c>
      <c r="E7" s="9" t="s">
        <v>22</v>
      </c>
      <c r="F7" s="9"/>
    </row>
    <row r="8" spans="1:6" ht="15.75">
      <c r="A8" s="9" t="s">
        <v>120</v>
      </c>
      <c r="C8" s="12"/>
      <c r="D8" s="14">
        <f>C16</f>
        <v>-11467.18000000001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121</v>
      </c>
      <c r="D10" s="17" t="s">
        <v>0</v>
      </c>
      <c r="E10" s="17" t="s">
        <v>29</v>
      </c>
      <c r="F10" s="17" t="s">
        <v>122</v>
      </c>
    </row>
    <row r="11" spans="1:9" s="20" customFormat="1" ht="30" customHeight="1">
      <c r="A11" s="4">
        <v>1</v>
      </c>
      <c r="B11" s="18" t="s">
        <v>2</v>
      </c>
      <c r="C11" s="59">
        <v>-9394.66000000001</v>
      </c>
      <c r="D11" s="57">
        <v>42288.48</v>
      </c>
      <c r="E11" s="57">
        <v>46481.78</v>
      </c>
      <c r="F11" s="57">
        <f>C11-D11+E11</f>
        <v>-5201.360000000015</v>
      </c>
      <c r="G11" s="16" t="s">
        <v>44</v>
      </c>
      <c r="H11" s="16">
        <v>9.36</v>
      </c>
      <c r="I11" s="73">
        <f>H11*12*H20</f>
        <v>42288.479999999996</v>
      </c>
    </row>
    <row r="12" spans="1:9" s="20" customFormat="1" ht="15.75">
      <c r="A12" s="4">
        <v>2</v>
      </c>
      <c r="B12" s="18" t="s">
        <v>3</v>
      </c>
      <c r="C12" s="59">
        <v>-1043.8200000000006</v>
      </c>
      <c r="D12" s="57">
        <v>4698.72</v>
      </c>
      <c r="E12" s="57">
        <v>5164.62</v>
      </c>
      <c r="F12" s="57">
        <f>C12-D12+E12</f>
        <v>-577.920000000001</v>
      </c>
      <c r="G12" s="16" t="s">
        <v>45</v>
      </c>
      <c r="H12" s="16">
        <v>3.2</v>
      </c>
      <c r="I12" s="74">
        <f>H12*12*H20</f>
        <v>14457.600000000002</v>
      </c>
    </row>
    <row r="13" spans="1:9" s="20" customFormat="1" ht="29.25" customHeight="1">
      <c r="A13" s="4">
        <v>3</v>
      </c>
      <c r="B13" s="18" t="s">
        <v>48</v>
      </c>
      <c r="C13" s="59">
        <v>-511.90999999999985</v>
      </c>
      <c r="D13" s="57">
        <v>2304.12</v>
      </c>
      <c r="E13" s="57">
        <v>2532.62</v>
      </c>
      <c r="F13" s="57">
        <f>C13-D13+E13</f>
        <v>-283.40999999999985</v>
      </c>
      <c r="G13" s="16" t="s">
        <v>57</v>
      </c>
      <c r="H13" s="16">
        <v>0</v>
      </c>
      <c r="I13" s="74">
        <f>H13*12*H20</f>
        <v>0</v>
      </c>
    </row>
    <row r="14" spans="1:8" s="20" customFormat="1" ht="30" customHeight="1">
      <c r="A14" s="4">
        <v>4</v>
      </c>
      <c r="B14" s="18" t="s">
        <v>49</v>
      </c>
      <c r="C14" s="59">
        <v>-260.99</v>
      </c>
      <c r="D14" s="57">
        <v>1682.94</v>
      </c>
      <c r="E14" s="57">
        <v>1589.7</v>
      </c>
      <c r="F14" s="57">
        <f>C14-D14+E14</f>
        <v>-354.23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9">
        <v>-255.79999999999995</v>
      </c>
      <c r="D15" s="57">
        <v>0</v>
      </c>
      <c r="E15" s="57">
        <v>255.8</v>
      </c>
      <c r="F15" s="57">
        <f>C15-D15+E15</f>
        <v>0</v>
      </c>
      <c r="G15" s="19"/>
      <c r="H15" s="120" t="s">
        <v>125</v>
      </c>
    </row>
    <row r="16" spans="1:6" ht="19.5" customHeight="1">
      <c r="A16" s="4"/>
      <c r="B16" s="18" t="s">
        <v>4</v>
      </c>
      <c r="C16" s="58">
        <f>SUM(C11:C15)</f>
        <v>-11467.18000000001</v>
      </c>
      <c r="D16" s="58">
        <f>SUM(D11:D15)</f>
        <v>50974.26000000001</v>
      </c>
      <c r="E16" s="58">
        <f>SUM(E11:E15)</f>
        <v>56024.520000000004</v>
      </c>
      <c r="F16" s="58">
        <f>SUM(F11:F15)</f>
        <v>-6416.920000000016</v>
      </c>
    </row>
    <row r="17" ht="11.25" customHeight="1"/>
    <row r="18" spans="1:6" ht="15.75">
      <c r="A18" s="106" t="s">
        <v>30</v>
      </c>
      <c r="B18" s="106"/>
      <c r="C18" s="106"/>
      <c r="D18" s="106"/>
      <c r="E18" s="106"/>
      <c r="F18" s="106"/>
    </row>
    <row r="19" spans="1:8" ht="15.75">
      <c r="A19" s="78"/>
      <c r="B19" s="78"/>
      <c r="C19" s="78"/>
      <c r="D19" s="78"/>
      <c r="E19" s="78"/>
      <c r="F19" s="78"/>
      <c r="H19" s="5" t="s">
        <v>31</v>
      </c>
    </row>
    <row r="20" spans="1:8" ht="33" customHeight="1">
      <c r="A20" s="17" t="s">
        <v>43</v>
      </c>
      <c r="B20" s="107" t="s">
        <v>6</v>
      </c>
      <c r="C20" s="107"/>
      <c r="D20" s="107"/>
      <c r="E20" s="107"/>
      <c r="F20" s="21" t="s">
        <v>18</v>
      </c>
      <c r="G20" s="22"/>
      <c r="H20" s="5">
        <f>D5</f>
        <v>376.5</v>
      </c>
    </row>
    <row r="21" spans="1:10" ht="18" customHeight="1">
      <c r="A21" s="79">
        <v>1</v>
      </c>
      <c r="B21" s="108" t="s">
        <v>8</v>
      </c>
      <c r="C21" s="108"/>
      <c r="D21" s="108"/>
      <c r="E21" s="108"/>
      <c r="F21" s="80">
        <f>I12</f>
        <v>14457.600000000002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81">
        <v>2</v>
      </c>
      <c r="B22" s="105" t="s">
        <v>49</v>
      </c>
      <c r="C22" s="105"/>
      <c r="D22" s="105"/>
      <c r="E22" s="105"/>
      <c r="F22" s="82">
        <f>D14</f>
        <v>1682.94</v>
      </c>
      <c r="G22" s="12"/>
    </row>
    <row r="23" spans="1:7" ht="18" customHeight="1">
      <c r="A23" s="81">
        <v>3</v>
      </c>
      <c r="B23" s="105" t="s">
        <v>117</v>
      </c>
      <c r="C23" s="105"/>
      <c r="D23" s="105"/>
      <c r="E23" s="105"/>
      <c r="F23" s="82">
        <f>I13</f>
        <v>0</v>
      </c>
      <c r="G23" s="12"/>
    </row>
    <row r="24" spans="1:7" ht="18" customHeight="1">
      <c r="A24" s="81">
        <v>4</v>
      </c>
      <c r="B24" s="105" t="s">
        <v>12</v>
      </c>
      <c r="C24" s="105"/>
      <c r="D24" s="105"/>
      <c r="E24" s="105"/>
      <c r="F24" s="82">
        <f>F25+F26+F27</f>
        <v>6915.85</v>
      </c>
      <c r="G24" s="12"/>
    </row>
    <row r="25" spans="1:7" ht="16.5" customHeight="1">
      <c r="A25" s="81" t="s">
        <v>13</v>
      </c>
      <c r="B25" s="105" t="s">
        <v>35</v>
      </c>
      <c r="C25" s="105"/>
      <c r="D25" s="105"/>
      <c r="E25" s="105"/>
      <c r="F25" s="82">
        <f>F38</f>
        <v>654</v>
      </c>
      <c r="G25" s="12"/>
    </row>
    <row r="26" spans="1:7" ht="16.5" customHeight="1">
      <c r="A26" s="81" t="s">
        <v>13</v>
      </c>
      <c r="B26" s="105" t="s">
        <v>127</v>
      </c>
      <c r="C26" s="105"/>
      <c r="D26" s="105"/>
      <c r="E26" s="105"/>
      <c r="F26" s="82">
        <f>F39</f>
        <v>1500</v>
      </c>
      <c r="G26" s="12"/>
    </row>
    <row r="27" spans="1:7" ht="16.5" customHeight="1">
      <c r="A27" s="81" t="s">
        <v>13</v>
      </c>
      <c r="B27" s="105" t="s">
        <v>128</v>
      </c>
      <c r="C27" s="105"/>
      <c r="D27" s="105"/>
      <c r="E27" s="105"/>
      <c r="F27" s="82">
        <f>F40</f>
        <v>4761.85</v>
      </c>
      <c r="G27" s="12"/>
    </row>
    <row r="28" spans="1:7" ht="17.25" customHeight="1">
      <c r="A28" s="81">
        <v>5</v>
      </c>
      <c r="B28" s="94" t="s">
        <v>53</v>
      </c>
      <c r="C28" s="94"/>
      <c r="D28" s="94"/>
      <c r="E28" s="94"/>
      <c r="F28" s="82">
        <f>D15</f>
        <v>0</v>
      </c>
      <c r="G28" s="12"/>
    </row>
    <row r="29" spans="1:7" ht="17.25" customHeight="1">
      <c r="A29" s="81">
        <v>6</v>
      </c>
      <c r="B29" s="94" t="s">
        <v>56</v>
      </c>
      <c r="C29" s="94"/>
      <c r="D29" s="94"/>
      <c r="E29" s="94"/>
      <c r="F29" s="82">
        <f>D12+D13</f>
        <v>7002.84</v>
      </c>
      <c r="G29" s="12"/>
    </row>
    <row r="30" spans="1:7" s="28" customFormat="1" ht="21" customHeight="1">
      <c r="A30" s="83"/>
      <c r="B30" s="95" t="s">
        <v>14</v>
      </c>
      <c r="C30" s="95"/>
      <c r="D30" s="95"/>
      <c r="E30" s="95"/>
      <c r="F30" s="84">
        <f>F21+F22+F23+F24+F29+F28</f>
        <v>30059.230000000003</v>
      </c>
      <c r="G30" s="9"/>
    </row>
    <row r="32" spans="1:6" ht="18" customHeight="1">
      <c r="A32" s="96" t="s">
        <v>123</v>
      </c>
      <c r="B32" s="97"/>
      <c r="C32" s="97"/>
      <c r="D32" s="97"/>
      <c r="E32" s="98"/>
      <c r="F32" s="3">
        <f>D7+D16-F30</f>
        <v>85843.34</v>
      </c>
    </row>
    <row r="33" spans="1:6" ht="20.25" customHeight="1">
      <c r="A33" s="96" t="s">
        <v>124</v>
      </c>
      <c r="B33" s="97"/>
      <c r="C33" s="97"/>
      <c r="D33" s="97"/>
      <c r="E33" s="98"/>
      <c r="F33" s="3">
        <f>F16</f>
        <v>-6416.920000000016</v>
      </c>
    </row>
    <row r="34" spans="1:6" ht="18" customHeight="1">
      <c r="A34" s="72" t="s">
        <v>105</v>
      </c>
      <c r="B34" s="72"/>
      <c r="C34" s="72"/>
      <c r="D34" s="72"/>
      <c r="E34" s="72"/>
      <c r="F34" s="3">
        <f>F32+F33</f>
        <v>79426.41999999998</v>
      </c>
    </row>
    <row r="35" ht="11.25" customHeight="1"/>
    <row r="37" spans="1:6" ht="15.75">
      <c r="A37" s="29" t="s">
        <v>26</v>
      </c>
      <c r="B37" s="29" t="s">
        <v>17</v>
      </c>
      <c r="C37" s="99" t="s">
        <v>38</v>
      </c>
      <c r="D37" s="100"/>
      <c r="E37" s="101"/>
      <c r="F37" s="29" t="s">
        <v>39</v>
      </c>
    </row>
    <row r="38" spans="1:6" ht="15.75" customHeight="1">
      <c r="A38" s="121"/>
      <c r="B38" s="122">
        <v>42780</v>
      </c>
      <c r="C38" s="123" t="s">
        <v>126</v>
      </c>
      <c r="D38" s="124"/>
      <c r="E38" s="125"/>
      <c r="F38" s="126">
        <v>654</v>
      </c>
    </row>
    <row r="39" spans="1:6" ht="15.75">
      <c r="A39" s="121"/>
      <c r="B39" s="122">
        <v>42797</v>
      </c>
      <c r="C39" s="130" t="s">
        <v>127</v>
      </c>
      <c r="D39" s="131"/>
      <c r="E39" s="132"/>
      <c r="F39" s="121">
        <v>1500</v>
      </c>
    </row>
    <row r="40" spans="1:6" ht="15.75">
      <c r="A40" s="121"/>
      <c r="B40" s="122">
        <v>43061</v>
      </c>
      <c r="C40" s="130" t="s">
        <v>128</v>
      </c>
      <c r="D40" s="131"/>
      <c r="E40" s="132"/>
      <c r="F40" s="121">
        <v>4761.85</v>
      </c>
    </row>
    <row r="41" spans="1:6" ht="15.75">
      <c r="A41" s="121"/>
      <c r="B41" s="121"/>
      <c r="C41" s="127"/>
      <c r="D41" s="128"/>
      <c r="E41" s="129"/>
      <c r="F41" s="121"/>
    </row>
    <row r="42" spans="1:6" ht="15.75">
      <c r="A42" s="4"/>
      <c r="B42" s="6"/>
      <c r="C42" s="115"/>
      <c r="D42" s="116"/>
      <c r="E42" s="117"/>
      <c r="F42" s="7"/>
    </row>
    <row r="43" spans="1:6" ht="15.75">
      <c r="A43" s="93" t="s">
        <v>40</v>
      </c>
      <c r="B43" s="93"/>
      <c r="C43" s="93"/>
      <c r="D43" s="93"/>
      <c r="E43" s="93"/>
      <c r="F43" s="30">
        <f>SUM(F38:F42)</f>
        <v>6915.85</v>
      </c>
    </row>
    <row r="44" spans="1:6" ht="15.75">
      <c r="A44"/>
      <c r="B44"/>
      <c r="C44"/>
      <c r="D44"/>
      <c r="E44"/>
      <c r="F44"/>
    </row>
    <row r="45" spans="1:6" ht="15.75">
      <c r="A45"/>
      <c r="B45"/>
      <c r="C45"/>
      <c r="D45"/>
      <c r="E45"/>
      <c r="F45"/>
    </row>
  </sheetData>
  <sheetProtection/>
  <mergeCells count="22">
    <mergeCell ref="C42:E42"/>
    <mergeCell ref="A43:E43"/>
    <mergeCell ref="A1:F1"/>
    <mergeCell ref="A2:F2"/>
    <mergeCell ref="A18:F18"/>
    <mergeCell ref="B20:E20"/>
    <mergeCell ref="B21:E21"/>
    <mergeCell ref="B22:E22"/>
    <mergeCell ref="C38:E38"/>
    <mergeCell ref="B23:E23"/>
    <mergeCell ref="B24:E24"/>
    <mergeCell ref="B25:E25"/>
    <mergeCell ref="B26:E26"/>
    <mergeCell ref="B27:E27"/>
    <mergeCell ref="B28:E28"/>
    <mergeCell ref="C39:E39"/>
    <mergeCell ref="C40:E40"/>
    <mergeCell ref="B29:E29"/>
    <mergeCell ref="B30:E30"/>
    <mergeCell ref="A32:E32"/>
    <mergeCell ref="A33:E33"/>
    <mergeCell ref="C37:E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view="pageBreakPreview" zoomScaleSheetLayoutView="100" zoomScalePageLayoutView="0" workbookViewId="0" topLeftCell="A21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6" t="s">
        <v>108</v>
      </c>
      <c r="B1" s="106"/>
      <c r="C1" s="106"/>
      <c r="D1" s="106"/>
      <c r="E1" s="106"/>
      <c r="F1" s="106"/>
      <c r="G1" s="77"/>
    </row>
    <row r="2" spans="1:8" ht="15.75">
      <c r="A2" s="106" t="s">
        <v>98</v>
      </c>
      <c r="B2" s="106"/>
      <c r="C2" s="106"/>
      <c r="D2" s="106"/>
      <c r="E2" s="106"/>
      <c r="F2" s="106"/>
      <c r="G2" s="9"/>
      <c r="H2" s="10"/>
    </row>
    <row r="3" ht="9" customHeight="1"/>
    <row r="4" spans="1:6" ht="15.75" hidden="1" outlineLevel="1">
      <c r="A4" s="12" t="s">
        <v>99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376.5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109</v>
      </c>
      <c r="C7" s="9"/>
      <c r="D7" s="13">
        <f>'2015'!F32</f>
        <v>40488.43000000001</v>
      </c>
      <c r="E7" s="9" t="s">
        <v>22</v>
      </c>
      <c r="F7" s="9"/>
    </row>
    <row r="8" spans="1:6" ht="15.75">
      <c r="A8" s="9" t="s">
        <v>110</v>
      </c>
      <c r="C8" s="12"/>
      <c r="D8" s="14">
        <f>C16</f>
        <v>-6672.790000000008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111</v>
      </c>
      <c r="D10" s="17" t="s">
        <v>0</v>
      </c>
      <c r="E10" s="17" t="s">
        <v>29</v>
      </c>
      <c r="F10" s="17" t="s">
        <v>112</v>
      </c>
    </row>
    <row r="11" spans="1:9" s="20" customFormat="1" ht="30" customHeight="1">
      <c r="A11" s="4">
        <v>1</v>
      </c>
      <c r="B11" s="18" t="s">
        <v>2</v>
      </c>
      <c r="C11" s="59">
        <f>'2015'!F11</f>
        <v>-5201.360000000008</v>
      </c>
      <c r="D11" s="57">
        <v>42288.48</v>
      </c>
      <c r="E11" s="57">
        <v>38095.18</v>
      </c>
      <c r="F11" s="57">
        <f>C11-D11+E11</f>
        <v>-9394.66000000001</v>
      </c>
      <c r="G11" s="16" t="s">
        <v>44</v>
      </c>
      <c r="H11" s="16">
        <v>9.36</v>
      </c>
      <c r="I11" s="73">
        <f>H11*12*H20</f>
        <v>42288.479999999996</v>
      </c>
    </row>
    <row r="12" spans="1:9" s="20" customFormat="1" ht="15.75">
      <c r="A12" s="4">
        <v>2</v>
      </c>
      <c r="B12" s="18" t="s">
        <v>3</v>
      </c>
      <c r="C12" s="59">
        <f>'2015'!F12</f>
        <v>-577.9200000000001</v>
      </c>
      <c r="D12" s="57">
        <v>4698.72</v>
      </c>
      <c r="E12" s="57">
        <v>4232.82</v>
      </c>
      <c r="F12" s="57">
        <f>C12-D12+E12</f>
        <v>-1043.8200000000006</v>
      </c>
      <c r="G12" s="16" t="s">
        <v>45</v>
      </c>
      <c r="H12" s="16">
        <v>3.2</v>
      </c>
      <c r="I12" s="74">
        <f>H12*12*H20</f>
        <v>14457.600000000002</v>
      </c>
    </row>
    <row r="13" spans="1:9" s="20" customFormat="1" ht="29.25" customHeight="1">
      <c r="A13" s="4">
        <v>3</v>
      </c>
      <c r="B13" s="18" t="s">
        <v>48</v>
      </c>
      <c r="C13" s="59">
        <f>'2015'!F13</f>
        <v>-283.40999999999985</v>
      </c>
      <c r="D13" s="57">
        <v>2304.12</v>
      </c>
      <c r="E13" s="57">
        <v>2075.62</v>
      </c>
      <c r="F13" s="57">
        <f>C13-D13+E13</f>
        <v>-511.90999999999985</v>
      </c>
      <c r="G13" s="16" t="s">
        <v>57</v>
      </c>
      <c r="H13" s="16">
        <v>0</v>
      </c>
      <c r="I13" s="74">
        <f>H13*12*H20</f>
        <v>0</v>
      </c>
    </row>
    <row r="14" spans="1:8" s="20" customFormat="1" ht="30" customHeight="1">
      <c r="A14" s="4">
        <v>4</v>
      </c>
      <c r="B14" s="18" t="s">
        <v>49</v>
      </c>
      <c r="C14" s="59">
        <f>'2015'!F14</f>
        <v>-144.49</v>
      </c>
      <c r="D14" s="57">
        <v>1174.68</v>
      </c>
      <c r="E14" s="57">
        <v>1058.18</v>
      </c>
      <c r="F14" s="57">
        <f>C14-D14+E14</f>
        <v>-260.99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9">
        <f>'2015'!F15</f>
        <v>-465.6100000000001</v>
      </c>
      <c r="D15" s="57">
        <v>1803.08</v>
      </c>
      <c r="E15" s="57">
        <v>2012.89</v>
      </c>
      <c r="F15" s="57">
        <f>C15-D15+E15</f>
        <v>-255.79999999999995</v>
      </c>
      <c r="G15" s="19"/>
      <c r="H15" s="19"/>
    </row>
    <row r="16" spans="1:6" ht="19.5" customHeight="1">
      <c r="A16" s="4"/>
      <c r="B16" s="18" t="s">
        <v>4</v>
      </c>
      <c r="C16" s="58">
        <f>SUM(C11:C15)</f>
        <v>-6672.790000000008</v>
      </c>
      <c r="D16" s="58">
        <f>SUM(D11:D15)</f>
        <v>52269.08000000001</v>
      </c>
      <c r="E16" s="58">
        <f>SUM(E11:E15)</f>
        <v>47474.69</v>
      </c>
      <c r="F16" s="58">
        <f>SUM(F11:F15)</f>
        <v>-11467.18000000001</v>
      </c>
    </row>
    <row r="17" ht="11.25" customHeight="1"/>
    <row r="18" spans="1:6" ht="15.75">
      <c r="A18" s="106" t="s">
        <v>30</v>
      </c>
      <c r="B18" s="106"/>
      <c r="C18" s="106"/>
      <c r="D18" s="106"/>
      <c r="E18" s="106"/>
      <c r="F18" s="106"/>
    </row>
    <row r="19" spans="1:8" ht="15.75">
      <c r="A19" s="77"/>
      <c r="B19" s="77"/>
      <c r="C19" s="77"/>
      <c r="D19" s="77"/>
      <c r="E19" s="77"/>
      <c r="F19" s="77"/>
      <c r="H19" s="5" t="s">
        <v>31</v>
      </c>
    </row>
    <row r="20" spans="1:8" ht="33" customHeight="1">
      <c r="A20" s="17" t="s">
        <v>43</v>
      </c>
      <c r="B20" s="107" t="s">
        <v>6</v>
      </c>
      <c r="C20" s="107"/>
      <c r="D20" s="107"/>
      <c r="E20" s="107"/>
      <c r="F20" s="21" t="s">
        <v>18</v>
      </c>
      <c r="G20" s="22"/>
      <c r="H20" s="5">
        <f>D5</f>
        <v>376.5</v>
      </c>
    </row>
    <row r="21" spans="1:10" ht="18" customHeight="1">
      <c r="A21" s="79">
        <v>1</v>
      </c>
      <c r="B21" s="108" t="s">
        <v>8</v>
      </c>
      <c r="C21" s="108"/>
      <c r="D21" s="108"/>
      <c r="E21" s="108"/>
      <c r="F21" s="80">
        <f>I12</f>
        <v>14457.600000000002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81">
        <v>2</v>
      </c>
      <c r="B22" s="105" t="s">
        <v>49</v>
      </c>
      <c r="C22" s="105"/>
      <c r="D22" s="105"/>
      <c r="E22" s="105"/>
      <c r="F22" s="82">
        <f>0.26*12*H20</f>
        <v>1174.68</v>
      </c>
      <c r="G22" s="12"/>
    </row>
    <row r="23" spans="1:7" ht="18" customHeight="1">
      <c r="A23" s="81">
        <v>3</v>
      </c>
      <c r="B23" s="105" t="s">
        <v>117</v>
      </c>
      <c r="C23" s="105"/>
      <c r="D23" s="105"/>
      <c r="E23" s="105"/>
      <c r="F23" s="82">
        <f>I13+F40+F41+F42</f>
        <v>318</v>
      </c>
      <c r="G23" s="12"/>
    </row>
    <row r="24" spans="1:7" ht="18" customHeight="1">
      <c r="A24" s="81">
        <v>4</v>
      </c>
      <c r="B24" s="105" t="s">
        <v>12</v>
      </c>
      <c r="C24" s="105"/>
      <c r="D24" s="105"/>
      <c r="E24" s="105"/>
      <c r="F24" s="82">
        <f>F25+F26+F27</f>
        <v>3073</v>
      </c>
      <c r="G24" s="12"/>
    </row>
    <row r="25" spans="1:7" ht="16.5" customHeight="1">
      <c r="A25" s="81" t="s">
        <v>13</v>
      </c>
      <c r="B25" s="105" t="s">
        <v>35</v>
      </c>
      <c r="C25" s="105"/>
      <c r="D25" s="105"/>
      <c r="E25" s="105"/>
      <c r="F25" s="82">
        <v>0</v>
      </c>
      <c r="G25" s="12"/>
    </row>
    <row r="26" spans="1:7" ht="16.5" customHeight="1">
      <c r="A26" s="81" t="s">
        <v>13</v>
      </c>
      <c r="B26" s="105" t="s">
        <v>36</v>
      </c>
      <c r="C26" s="105"/>
      <c r="D26" s="105"/>
      <c r="E26" s="105"/>
      <c r="F26" s="82">
        <f>F38+F39</f>
        <v>3073</v>
      </c>
      <c r="G26" s="12"/>
    </row>
    <row r="27" spans="1:7" ht="16.5" customHeight="1">
      <c r="A27" s="81" t="s">
        <v>13</v>
      </c>
      <c r="B27" s="105" t="s">
        <v>37</v>
      </c>
      <c r="C27" s="105"/>
      <c r="D27" s="105"/>
      <c r="E27" s="105"/>
      <c r="F27" s="82">
        <v>0</v>
      </c>
      <c r="G27" s="12"/>
    </row>
    <row r="28" spans="1:7" ht="17.25" customHeight="1">
      <c r="A28" s="81">
        <v>5</v>
      </c>
      <c r="B28" s="94" t="s">
        <v>53</v>
      </c>
      <c r="C28" s="94"/>
      <c r="D28" s="94"/>
      <c r="E28" s="94"/>
      <c r="F28" s="82">
        <f>D15</f>
        <v>1803.08</v>
      </c>
      <c r="G28" s="12"/>
    </row>
    <row r="29" spans="1:7" ht="17.25" customHeight="1">
      <c r="A29" s="81">
        <v>6</v>
      </c>
      <c r="B29" s="94" t="s">
        <v>56</v>
      </c>
      <c r="C29" s="94"/>
      <c r="D29" s="94"/>
      <c r="E29" s="94"/>
      <c r="F29" s="82">
        <f>D12+D13</f>
        <v>7002.84</v>
      </c>
      <c r="G29" s="12"/>
    </row>
    <row r="30" spans="1:7" s="28" customFormat="1" ht="21" customHeight="1">
      <c r="A30" s="83"/>
      <c r="B30" s="95" t="s">
        <v>14</v>
      </c>
      <c r="C30" s="95"/>
      <c r="D30" s="95"/>
      <c r="E30" s="95"/>
      <c r="F30" s="84">
        <f>F21+F22+F23+F24+F29+F28</f>
        <v>27829.200000000004</v>
      </c>
      <c r="G30" s="9"/>
    </row>
    <row r="32" spans="1:6" ht="18" customHeight="1">
      <c r="A32" s="96" t="s">
        <v>113</v>
      </c>
      <c r="B32" s="97"/>
      <c r="C32" s="97"/>
      <c r="D32" s="97"/>
      <c r="E32" s="98"/>
      <c r="F32" s="3">
        <f>D7+D16-F30</f>
        <v>64928.310000000005</v>
      </c>
    </row>
    <row r="33" spans="1:6" ht="20.25" customHeight="1">
      <c r="A33" s="96" t="s">
        <v>114</v>
      </c>
      <c r="B33" s="97"/>
      <c r="C33" s="97"/>
      <c r="D33" s="97"/>
      <c r="E33" s="98"/>
      <c r="F33" s="3">
        <f>F16</f>
        <v>-11467.18000000001</v>
      </c>
    </row>
    <row r="34" spans="1:6" ht="18" customHeight="1">
      <c r="A34" s="72" t="s">
        <v>105</v>
      </c>
      <c r="B34" s="72"/>
      <c r="C34" s="72"/>
      <c r="D34" s="72"/>
      <c r="E34" s="72"/>
      <c r="F34" s="3">
        <f>F32+F33</f>
        <v>53461.13</v>
      </c>
    </row>
    <row r="35" ht="11.25" customHeight="1"/>
    <row r="37" spans="1:6" ht="15.75">
      <c r="A37" s="29" t="s">
        <v>26</v>
      </c>
      <c r="B37" s="29" t="s">
        <v>17</v>
      </c>
      <c r="C37" s="99" t="s">
        <v>38</v>
      </c>
      <c r="D37" s="100"/>
      <c r="E37" s="101"/>
      <c r="F37" s="29" t="s">
        <v>39</v>
      </c>
    </row>
    <row r="38" spans="1:6" s="34" customFormat="1" ht="15.75">
      <c r="A38" s="85">
        <v>1</v>
      </c>
      <c r="B38" s="86" t="s">
        <v>102</v>
      </c>
      <c r="C38" s="102" t="s">
        <v>100</v>
      </c>
      <c r="D38" s="103"/>
      <c r="E38" s="104"/>
      <c r="F38" s="87">
        <f>179*12</f>
        <v>2148</v>
      </c>
    </row>
    <row r="39" spans="1:6" s="36" customFormat="1" ht="15.75">
      <c r="A39" s="85">
        <v>2</v>
      </c>
      <c r="B39" s="88">
        <v>42467</v>
      </c>
      <c r="C39" s="91" t="s">
        <v>115</v>
      </c>
      <c r="D39" s="91"/>
      <c r="E39" s="91"/>
      <c r="F39" s="89">
        <v>925</v>
      </c>
    </row>
    <row r="40" spans="1:6" ht="15.75">
      <c r="A40" s="85">
        <v>3</v>
      </c>
      <c r="B40" s="88">
        <v>42551</v>
      </c>
      <c r="C40" s="92" t="s">
        <v>116</v>
      </c>
      <c r="D40" s="92"/>
      <c r="E40" s="92"/>
      <c r="F40" s="89">
        <v>100</v>
      </c>
    </row>
    <row r="41" spans="1:6" s="36" customFormat="1" ht="15.75">
      <c r="A41" s="85">
        <v>4</v>
      </c>
      <c r="B41" s="88">
        <v>42582</v>
      </c>
      <c r="C41" s="92" t="s">
        <v>116</v>
      </c>
      <c r="D41" s="92"/>
      <c r="E41" s="92"/>
      <c r="F41" s="89">
        <v>109</v>
      </c>
    </row>
    <row r="42" spans="1:6" ht="15.75">
      <c r="A42" s="85">
        <v>5</v>
      </c>
      <c r="B42" s="88">
        <v>42613</v>
      </c>
      <c r="C42" s="92" t="s">
        <v>116</v>
      </c>
      <c r="D42" s="92"/>
      <c r="E42" s="92"/>
      <c r="F42" s="90">
        <v>109</v>
      </c>
    </row>
    <row r="43" spans="1:6" s="28" customFormat="1" ht="15.75">
      <c r="A43" s="93" t="s">
        <v>40</v>
      </c>
      <c r="B43" s="93"/>
      <c r="C43" s="93"/>
      <c r="D43" s="93"/>
      <c r="E43" s="93"/>
      <c r="F43" s="30">
        <f>SUM(F38:F42)</f>
        <v>3391</v>
      </c>
    </row>
  </sheetData>
  <sheetProtection selectLockedCells="1" selectUnlockedCells="1"/>
  <mergeCells count="23">
    <mergeCell ref="A43:E43"/>
    <mergeCell ref="A32:E32"/>
    <mergeCell ref="A33:E33"/>
    <mergeCell ref="C39:E39"/>
    <mergeCell ref="C40:E40"/>
    <mergeCell ref="B29:E29"/>
    <mergeCell ref="B30:E30"/>
    <mergeCell ref="C37:E37"/>
    <mergeCell ref="C38:E38"/>
    <mergeCell ref="C41:E41"/>
    <mergeCell ref="C42:E42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8">
      <selection activeCell="F24" sqref="F2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6" t="s">
        <v>41</v>
      </c>
      <c r="B1" s="106"/>
      <c r="C1" s="106"/>
      <c r="D1" s="106"/>
      <c r="E1" s="106"/>
      <c r="F1" s="106"/>
      <c r="G1" s="8"/>
    </row>
    <row r="2" spans="1:8" ht="15.75">
      <c r="A2" s="106" t="s">
        <v>98</v>
      </c>
      <c r="B2" s="106"/>
      <c r="C2" s="106"/>
      <c r="D2" s="106"/>
      <c r="E2" s="106"/>
      <c r="F2" s="106"/>
      <c r="G2" s="9"/>
      <c r="H2" s="10"/>
    </row>
    <row r="3" ht="9" customHeight="1"/>
    <row r="4" spans="1:6" ht="15.75" hidden="1" outlineLevel="1">
      <c r="A4" s="12" t="s">
        <v>99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376.5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'2014'!B32</f>
        <v>18037.55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-4709.699999999999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9">
        <v>-3943.37</v>
      </c>
      <c r="D11" s="57">
        <v>42288.48</v>
      </c>
      <c r="E11" s="57">
        <v>41030.49</v>
      </c>
      <c r="F11" s="57">
        <f>C11-D11+E11</f>
        <v>-5201.360000000008</v>
      </c>
      <c r="G11" s="16" t="s">
        <v>44</v>
      </c>
      <c r="H11" s="16">
        <v>9.36</v>
      </c>
      <c r="I11" s="73">
        <f>H11*12*H20</f>
        <v>42288.479999999996</v>
      </c>
    </row>
    <row r="12" spans="1:9" s="20" customFormat="1" ht="15.75">
      <c r="A12" s="4">
        <v>2</v>
      </c>
      <c r="B12" s="18" t="s">
        <v>3</v>
      </c>
      <c r="C12" s="59">
        <v>-438.15</v>
      </c>
      <c r="D12" s="57">
        <v>4698.72</v>
      </c>
      <c r="E12" s="57">
        <v>4558.95</v>
      </c>
      <c r="F12" s="57">
        <f>C12-D12+E12</f>
        <v>-577.9200000000001</v>
      </c>
      <c r="G12" s="16" t="s">
        <v>45</v>
      </c>
      <c r="H12" s="16">
        <v>3.2</v>
      </c>
      <c r="I12" s="74">
        <f>H12*12*H20</f>
        <v>14457.600000000002</v>
      </c>
    </row>
    <row r="13" spans="1:9" s="20" customFormat="1" ht="29.25" customHeight="1">
      <c r="A13" s="4">
        <v>3</v>
      </c>
      <c r="B13" s="18" t="s">
        <v>48</v>
      </c>
      <c r="C13" s="59">
        <v>-214.86</v>
      </c>
      <c r="D13" s="57">
        <v>2304.12</v>
      </c>
      <c r="E13" s="57">
        <v>2235.57</v>
      </c>
      <c r="F13" s="57">
        <f>C13-D13+E13</f>
        <v>-283.40999999999985</v>
      </c>
      <c r="G13" s="16" t="s">
        <v>57</v>
      </c>
      <c r="H13" s="16">
        <v>0</v>
      </c>
      <c r="I13" s="74">
        <f>H13*12*H20</f>
        <v>0</v>
      </c>
    </row>
    <row r="14" spans="1:8" s="20" customFormat="1" ht="30" customHeight="1">
      <c r="A14" s="4">
        <v>4</v>
      </c>
      <c r="B14" s="18" t="s">
        <v>49</v>
      </c>
      <c r="C14" s="59">
        <v>-109.54</v>
      </c>
      <c r="D14" s="57">
        <v>1174.68</v>
      </c>
      <c r="E14" s="57">
        <v>1139.73</v>
      </c>
      <c r="F14" s="57">
        <f>C14-D14+E14</f>
        <v>-144.49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9">
        <v>-3.78</v>
      </c>
      <c r="D15" s="57">
        <v>3433.27</v>
      </c>
      <c r="E15" s="57">
        <v>2971.44</v>
      </c>
      <c r="F15" s="57">
        <f>C15-D15+E15</f>
        <v>-465.6100000000001</v>
      </c>
      <c r="G15" s="19"/>
      <c r="H15" s="19"/>
    </row>
    <row r="16" spans="1:6" ht="19.5" customHeight="1">
      <c r="A16" s="4"/>
      <c r="B16" s="18" t="s">
        <v>4</v>
      </c>
      <c r="C16" s="58">
        <f>SUM(C11:C15)</f>
        <v>-4709.699999999999</v>
      </c>
      <c r="D16" s="58">
        <f>SUM(D11:D15)</f>
        <v>53899.270000000004</v>
      </c>
      <c r="E16" s="58">
        <f>SUM(E11:E15)</f>
        <v>51936.18</v>
      </c>
      <c r="F16" s="58">
        <f>SUM(F11:F15)</f>
        <v>-6672.790000000008</v>
      </c>
    </row>
    <row r="17" ht="11.25" customHeight="1"/>
    <row r="18" spans="1:6" ht="15.75">
      <c r="A18" s="106" t="s">
        <v>30</v>
      </c>
      <c r="B18" s="106"/>
      <c r="C18" s="106"/>
      <c r="D18" s="106"/>
      <c r="E18" s="106"/>
      <c r="F18" s="106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43</v>
      </c>
      <c r="B20" s="107" t="s">
        <v>6</v>
      </c>
      <c r="C20" s="107"/>
      <c r="D20" s="107"/>
      <c r="E20" s="107"/>
      <c r="F20" s="21" t="s">
        <v>18</v>
      </c>
      <c r="G20" s="22"/>
      <c r="H20" s="5">
        <f>D5</f>
        <v>376.5</v>
      </c>
    </row>
    <row r="21" spans="1:10" ht="18" customHeight="1">
      <c r="A21" s="23">
        <v>1</v>
      </c>
      <c r="B21" s="108" t="s">
        <v>8</v>
      </c>
      <c r="C21" s="108"/>
      <c r="D21" s="108"/>
      <c r="E21" s="108"/>
      <c r="F21" s="1">
        <f>I12</f>
        <v>14457.600000000002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105" t="s">
        <v>49</v>
      </c>
      <c r="C22" s="105"/>
      <c r="D22" s="105"/>
      <c r="E22" s="105"/>
      <c r="F22" s="2">
        <f>0.26*12*H20</f>
        <v>1174.68</v>
      </c>
      <c r="G22" s="24"/>
    </row>
    <row r="23" spans="1:7" ht="18" customHeight="1">
      <c r="A23" s="25">
        <v>3</v>
      </c>
      <c r="B23" s="105" t="s">
        <v>103</v>
      </c>
      <c r="C23" s="105"/>
      <c r="D23" s="105"/>
      <c r="E23" s="105"/>
      <c r="F23" s="2">
        <f>I13</f>
        <v>0</v>
      </c>
      <c r="G23" s="24"/>
    </row>
    <row r="24" spans="1:7" ht="18" customHeight="1">
      <c r="A24" s="25">
        <v>4</v>
      </c>
      <c r="B24" s="105" t="s">
        <v>12</v>
      </c>
      <c r="C24" s="105"/>
      <c r="D24" s="105"/>
      <c r="E24" s="105"/>
      <c r="F24" s="2">
        <f>F25+F26+F27</f>
        <v>5380</v>
      </c>
      <c r="G24" s="24"/>
    </row>
    <row r="25" spans="1:7" ht="16.5" customHeight="1">
      <c r="A25" s="25" t="s">
        <v>13</v>
      </c>
      <c r="B25" s="105" t="s">
        <v>35</v>
      </c>
      <c r="C25" s="105"/>
      <c r="D25" s="105"/>
      <c r="E25" s="105"/>
      <c r="F25" s="3">
        <v>0</v>
      </c>
      <c r="G25" s="12"/>
    </row>
    <row r="26" spans="1:7" ht="16.5" customHeight="1">
      <c r="A26" s="25" t="s">
        <v>13</v>
      </c>
      <c r="B26" s="105" t="s">
        <v>36</v>
      </c>
      <c r="C26" s="105"/>
      <c r="D26" s="105"/>
      <c r="E26" s="105"/>
      <c r="F26" s="3">
        <f>F38</f>
        <v>2148</v>
      </c>
      <c r="G26" s="12"/>
    </row>
    <row r="27" spans="1:7" ht="16.5" customHeight="1">
      <c r="A27" s="25" t="s">
        <v>13</v>
      </c>
      <c r="B27" s="105" t="s">
        <v>37</v>
      </c>
      <c r="C27" s="105"/>
      <c r="D27" s="105"/>
      <c r="E27" s="105"/>
      <c r="F27" s="3">
        <f>F39</f>
        <v>3232</v>
      </c>
      <c r="G27" s="12"/>
    </row>
    <row r="28" spans="1:7" ht="17.25" customHeight="1">
      <c r="A28" s="25">
        <v>5</v>
      </c>
      <c r="B28" s="94" t="s">
        <v>53</v>
      </c>
      <c r="C28" s="94"/>
      <c r="D28" s="94"/>
      <c r="E28" s="94"/>
      <c r="F28" s="3">
        <f>D15</f>
        <v>3433.27</v>
      </c>
      <c r="G28" s="12"/>
    </row>
    <row r="29" spans="1:7" ht="17.25" customHeight="1">
      <c r="A29" s="25">
        <v>6</v>
      </c>
      <c r="B29" s="94" t="s">
        <v>56</v>
      </c>
      <c r="C29" s="94"/>
      <c r="D29" s="94"/>
      <c r="E29" s="94"/>
      <c r="F29" s="3">
        <f>D12+D13</f>
        <v>7002.84</v>
      </c>
      <c r="G29" s="12"/>
    </row>
    <row r="30" spans="1:7" s="28" customFormat="1" ht="21" customHeight="1">
      <c r="A30" s="26"/>
      <c r="B30" s="118" t="s">
        <v>14</v>
      </c>
      <c r="C30" s="118"/>
      <c r="D30" s="118"/>
      <c r="E30" s="118"/>
      <c r="F30" s="27">
        <f>F21+F22+F23+F24+F29+F28</f>
        <v>31448.390000000003</v>
      </c>
      <c r="G30" s="9"/>
    </row>
    <row r="32" spans="1:6" ht="18" customHeight="1">
      <c r="A32" s="75" t="s">
        <v>106</v>
      </c>
      <c r="B32" s="75"/>
      <c r="C32" s="75"/>
      <c r="D32" s="75"/>
      <c r="E32" s="75"/>
      <c r="F32" s="3">
        <f>D7+D16-F30</f>
        <v>40488.43000000001</v>
      </c>
    </row>
    <row r="33" spans="1:6" ht="20.25" customHeight="1">
      <c r="A33" s="71" t="s">
        <v>104</v>
      </c>
      <c r="B33" s="71"/>
      <c r="C33" s="71"/>
      <c r="D33" s="71"/>
      <c r="E33" s="71"/>
      <c r="F33" s="3">
        <f>F16</f>
        <v>-6672.790000000008</v>
      </c>
    </row>
    <row r="34" spans="1:6" ht="18" customHeight="1">
      <c r="A34" s="72" t="s">
        <v>105</v>
      </c>
      <c r="B34" s="72"/>
      <c r="C34" s="72"/>
      <c r="D34" s="72"/>
      <c r="E34" s="72"/>
      <c r="F34" s="3">
        <f>F32+F33</f>
        <v>33815.64</v>
      </c>
    </row>
    <row r="35" ht="11.25" customHeight="1"/>
    <row r="37" spans="1:6" ht="15.75">
      <c r="A37" s="29" t="s">
        <v>26</v>
      </c>
      <c r="B37" s="29" t="s">
        <v>17</v>
      </c>
      <c r="C37" s="99" t="s">
        <v>38</v>
      </c>
      <c r="D37" s="100"/>
      <c r="E37" s="101"/>
      <c r="F37" s="29" t="s">
        <v>39</v>
      </c>
    </row>
    <row r="38" spans="1:6" s="34" customFormat="1" ht="15.75">
      <c r="A38" s="33"/>
      <c r="B38" s="37" t="s">
        <v>102</v>
      </c>
      <c r="C38" s="112" t="s">
        <v>100</v>
      </c>
      <c r="D38" s="113"/>
      <c r="E38" s="114"/>
      <c r="F38" s="38">
        <f>179*12</f>
        <v>2148</v>
      </c>
    </row>
    <row r="39" spans="1:6" s="36" customFormat="1" ht="15.75">
      <c r="A39" s="35"/>
      <c r="B39" s="39">
        <v>42144</v>
      </c>
      <c r="C39" s="109" t="s">
        <v>101</v>
      </c>
      <c r="D39" s="110"/>
      <c r="E39" s="111"/>
      <c r="F39" s="40">
        <v>3232</v>
      </c>
    </row>
    <row r="40" spans="1:6" ht="15.75">
      <c r="A40" s="4"/>
      <c r="B40" s="6"/>
      <c r="C40" s="115"/>
      <c r="D40" s="116"/>
      <c r="E40" s="117"/>
      <c r="F40" s="7"/>
    </row>
    <row r="41" spans="1:6" s="28" customFormat="1" ht="15.75">
      <c r="A41" s="93" t="s">
        <v>40</v>
      </c>
      <c r="B41" s="93"/>
      <c r="C41" s="93"/>
      <c r="D41" s="93"/>
      <c r="E41" s="93"/>
      <c r="F41" s="30">
        <f>SUM(F38:F40)</f>
        <v>5380</v>
      </c>
    </row>
  </sheetData>
  <sheetProtection selectLockedCells="1" selectUnlockedCells="1"/>
  <mergeCells count="19">
    <mergeCell ref="A41:E41"/>
    <mergeCell ref="C39:E39"/>
    <mergeCell ref="C37:E37"/>
    <mergeCell ref="C38:E38"/>
    <mergeCell ref="C40:E40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9">
      <selection activeCell="J16" sqref="J1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6" t="s">
        <v>41</v>
      </c>
      <c r="B1" s="106"/>
      <c r="C1" s="106"/>
      <c r="D1" s="106"/>
      <c r="E1" s="106"/>
      <c r="F1" s="106"/>
      <c r="G1" s="76"/>
    </row>
    <row r="2" spans="1:8" ht="15.75">
      <c r="A2" s="106" t="s">
        <v>98</v>
      </c>
      <c r="B2" s="106"/>
      <c r="C2" s="106"/>
      <c r="D2" s="106"/>
      <c r="E2" s="106"/>
      <c r="F2" s="106"/>
      <c r="G2" s="9"/>
      <c r="H2" s="10"/>
    </row>
    <row r="3" ht="9" customHeight="1"/>
    <row r="4" spans="1:6" ht="15.75" hidden="1" outlineLevel="1">
      <c r="A4" s="12" t="s">
        <v>99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376.5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C16</f>
        <v>-4709.699999999999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9">
        <v>-3943.37</v>
      </c>
      <c r="D11" s="57">
        <v>42288.48</v>
      </c>
      <c r="E11" s="57">
        <v>41030.49</v>
      </c>
      <c r="F11" s="57">
        <f>C11-D11+E11</f>
        <v>-5201.360000000008</v>
      </c>
      <c r="G11" s="16" t="s">
        <v>44</v>
      </c>
      <c r="H11" s="16">
        <v>9.36</v>
      </c>
      <c r="I11" s="73">
        <f>H11*12*H20</f>
        <v>42288.479999999996</v>
      </c>
    </row>
    <row r="12" spans="1:9" s="20" customFormat="1" ht="15.75">
      <c r="A12" s="4">
        <v>2</v>
      </c>
      <c r="B12" s="18" t="s">
        <v>3</v>
      </c>
      <c r="C12" s="59">
        <v>-438.15</v>
      </c>
      <c r="D12" s="57">
        <v>4698.72</v>
      </c>
      <c r="E12" s="57">
        <v>4558.95</v>
      </c>
      <c r="F12" s="57">
        <f>C12-D12+E12</f>
        <v>-577.9200000000001</v>
      </c>
      <c r="G12" s="16" t="s">
        <v>45</v>
      </c>
      <c r="H12" s="16">
        <v>3.2</v>
      </c>
      <c r="I12" s="74">
        <f>H12*12*H20</f>
        <v>14457.600000000002</v>
      </c>
    </row>
    <row r="13" spans="1:9" s="20" customFormat="1" ht="29.25" customHeight="1">
      <c r="A13" s="4">
        <v>3</v>
      </c>
      <c r="B13" s="18" t="s">
        <v>48</v>
      </c>
      <c r="C13" s="59">
        <v>-214.86</v>
      </c>
      <c r="D13" s="57">
        <v>2304.12</v>
      </c>
      <c r="E13" s="57">
        <v>2235.57</v>
      </c>
      <c r="F13" s="57">
        <f>C13-D13+E13</f>
        <v>-283.40999999999985</v>
      </c>
      <c r="G13" s="16" t="s">
        <v>57</v>
      </c>
      <c r="H13" s="16">
        <v>0.69</v>
      </c>
      <c r="I13" s="74">
        <f>H13*12*H20</f>
        <v>3117.4199999999996</v>
      </c>
    </row>
    <row r="14" spans="1:8" s="20" customFormat="1" ht="30" customHeight="1">
      <c r="A14" s="4">
        <v>4</v>
      </c>
      <c r="B14" s="18" t="s">
        <v>49</v>
      </c>
      <c r="C14" s="59">
        <v>-109.54</v>
      </c>
      <c r="D14" s="57">
        <v>1174.68</v>
      </c>
      <c r="E14" s="57">
        <v>1139.77</v>
      </c>
      <c r="F14" s="57">
        <f>C14-D14+E14</f>
        <v>-144.45000000000005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9">
        <v>-3.78</v>
      </c>
      <c r="D15" s="57">
        <v>3433.27</v>
      </c>
      <c r="E15" s="57">
        <v>2971.44</v>
      </c>
      <c r="F15" s="57">
        <f>C15-D15+E15</f>
        <v>-465.6100000000001</v>
      </c>
      <c r="G15" s="19"/>
      <c r="H15" s="19"/>
    </row>
    <row r="16" spans="1:6" ht="19.5" customHeight="1">
      <c r="A16" s="4"/>
      <c r="B16" s="18" t="s">
        <v>4</v>
      </c>
      <c r="C16" s="58">
        <f>SUM(C11:C15)</f>
        <v>-4709.699999999999</v>
      </c>
      <c r="D16" s="58">
        <f>SUM(D11:D15)</f>
        <v>53899.270000000004</v>
      </c>
      <c r="E16" s="58">
        <f>SUM(E11:E15)</f>
        <v>51936.219999999994</v>
      </c>
      <c r="F16" s="58">
        <f>SUM(F11:F15)</f>
        <v>-6672.750000000007</v>
      </c>
    </row>
    <row r="17" ht="11.25" customHeight="1"/>
    <row r="18" spans="1:6" ht="15.75">
      <c r="A18" s="106" t="s">
        <v>30</v>
      </c>
      <c r="B18" s="106"/>
      <c r="C18" s="106"/>
      <c r="D18" s="106"/>
      <c r="E18" s="106"/>
      <c r="F18" s="106"/>
    </row>
    <row r="19" spans="1:8" ht="15.75">
      <c r="A19" s="76"/>
      <c r="B19" s="76"/>
      <c r="C19" s="76"/>
      <c r="D19" s="76"/>
      <c r="E19" s="76"/>
      <c r="F19" s="76"/>
      <c r="H19" s="5" t="s">
        <v>31</v>
      </c>
    </row>
    <row r="20" spans="1:8" ht="33" customHeight="1">
      <c r="A20" s="17" t="s">
        <v>43</v>
      </c>
      <c r="B20" s="107" t="s">
        <v>6</v>
      </c>
      <c r="C20" s="107"/>
      <c r="D20" s="107"/>
      <c r="E20" s="107"/>
      <c r="F20" s="21" t="s">
        <v>18</v>
      </c>
      <c r="G20" s="22"/>
      <c r="H20" s="5">
        <f>D5</f>
        <v>376.5</v>
      </c>
    </row>
    <row r="21" spans="1:10" ht="18" customHeight="1">
      <c r="A21" s="23">
        <v>1</v>
      </c>
      <c r="B21" s="108" t="s">
        <v>8</v>
      </c>
      <c r="C21" s="108"/>
      <c r="D21" s="108"/>
      <c r="E21" s="108"/>
      <c r="F21" s="1">
        <f>I12</f>
        <v>14457.600000000002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105" t="s">
        <v>49</v>
      </c>
      <c r="C22" s="105"/>
      <c r="D22" s="105"/>
      <c r="E22" s="105"/>
      <c r="F22" s="2">
        <f>0.26*12*H20</f>
        <v>1174.68</v>
      </c>
      <c r="G22" s="24"/>
    </row>
    <row r="23" spans="1:7" ht="18" customHeight="1">
      <c r="A23" s="25">
        <v>3</v>
      </c>
      <c r="B23" s="105" t="s">
        <v>103</v>
      </c>
      <c r="C23" s="105"/>
      <c r="D23" s="105"/>
      <c r="E23" s="105"/>
      <c r="F23" s="2">
        <f>0.69*12*H20</f>
        <v>3117.4199999999996</v>
      </c>
      <c r="G23" s="24"/>
    </row>
    <row r="24" spans="1:7" ht="18" customHeight="1">
      <c r="A24" s="25">
        <v>4</v>
      </c>
      <c r="B24" s="105" t="s">
        <v>12</v>
      </c>
      <c r="C24" s="105"/>
      <c r="D24" s="105"/>
      <c r="E24" s="105"/>
      <c r="F24" s="2">
        <f>F25+F26+F27</f>
        <v>5380</v>
      </c>
      <c r="G24" s="24"/>
    </row>
    <row r="25" spans="1:7" ht="16.5" customHeight="1">
      <c r="A25" s="25" t="s">
        <v>13</v>
      </c>
      <c r="B25" s="105" t="s">
        <v>35</v>
      </c>
      <c r="C25" s="105"/>
      <c r="D25" s="105"/>
      <c r="E25" s="105"/>
      <c r="F25" s="3">
        <v>0</v>
      </c>
      <c r="G25" s="12"/>
    </row>
    <row r="26" spans="1:7" ht="16.5" customHeight="1">
      <c r="A26" s="25" t="s">
        <v>13</v>
      </c>
      <c r="B26" s="105" t="s">
        <v>107</v>
      </c>
      <c r="C26" s="105"/>
      <c r="D26" s="105"/>
      <c r="E26" s="105"/>
      <c r="F26" s="3">
        <f>F38</f>
        <v>2148</v>
      </c>
      <c r="G26" s="12"/>
    </row>
    <row r="27" spans="1:7" ht="16.5" customHeight="1">
      <c r="A27" s="25" t="s">
        <v>13</v>
      </c>
      <c r="B27" s="105" t="s">
        <v>37</v>
      </c>
      <c r="C27" s="105"/>
      <c r="D27" s="105"/>
      <c r="E27" s="105"/>
      <c r="F27" s="3">
        <f>F39</f>
        <v>3232</v>
      </c>
      <c r="G27" s="12"/>
    </row>
    <row r="28" spans="1:7" ht="17.25" customHeight="1">
      <c r="A28" s="25">
        <v>5</v>
      </c>
      <c r="B28" s="94" t="s">
        <v>53</v>
      </c>
      <c r="C28" s="94"/>
      <c r="D28" s="94"/>
      <c r="E28" s="94"/>
      <c r="F28" s="3">
        <f>D15</f>
        <v>3433.27</v>
      </c>
      <c r="G28" s="12"/>
    </row>
    <row r="29" spans="1:7" ht="17.25" customHeight="1">
      <c r="A29" s="25">
        <v>6</v>
      </c>
      <c r="B29" s="94" t="s">
        <v>56</v>
      </c>
      <c r="C29" s="94"/>
      <c r="D29" s="94"/>
      <c r="E29" s="94"/>
      <c r="F29" s="3">
        <f>D12+D13</f>
        <v>7002.84</v>
      </c>
      <c r="G29" s="12"/>
    </row>
    <row r="30" spans="1:7" s="28" customFormat="1" ht="21" customHeight="1">
      <c r="A30" s="26"/>
      <c r="B30" s="118" t="s">
        <v>14</v>
      </c>
      <c r="C30" s="118"/>
      <c r="D30" s="118"/>
      <c r="E30" s="118"/>
      <c r="F30" s="27">
        <f>F21+F22+F23+F24+F29+F28</f>
        <v>34565.81</v>
      </c>
      <c r="G30" s="9"/>
    </row>
    <row r="32" spans="1:6" ht="18" customHeight="1">
      <c r="A32" s="75" t="s">
        <v>106</v>
      </c>
      <c r="B32" s="75"/>
      <c r="C32" s="75"/>
      <c r="D32" s="75"/>
      <c r="E32" s="75"/>
      <c r="F32" s="3">
        <f>D7+D16-F30</f>
        <v>19333.460000000006</v>
      </c>
    </row>
    <row r="33" spans="1:6" ht="20.25" customHeight="1">
      <c r="A33" s="75" t="s">
        <v>104</v>
      </c>
      <c r="B33" s="75"/>
      <c r="C33" s="75"/>
      <c r="D33" s="75"/>
      <c r="E33" s="75"/>
      <c r="F33" s="3">
        <f>F16</f>
        <v>-6672.750000000007</v>
      </c>
    </row>
    <row r="34" spans="1:6" ht="18" customHeight="1">
      <c r="A34" s="72" t="s">
        <v>105</v>
      </c>
      <c r="B34" s="72"/>
      <c r="C34" s="72"/>
      <c r="D34" s="72"/>
      <c r="E34" s="72"/>
      <c r="F34" s="3">
        <f>F32+F33</f>
        <v>12660.71</v>
      </c>
    </row>
    <row r="35" ht="11.25" customHeight="1"/>
    <row r="37" spans="1:6" ht="15.75">
      <c r="A37" s="29" t="s">
        <v>26</v>
      </c>
      <c r="B37" s="29" t="s">
        <v>17</v>
      </c>
      <c r="C37" s="99" t="s">
        <v>38</v>
      </c>
      <c r="D37" s="100"/>
      <c r="E37" s="101"/>
      <c r="F37" s="29" t="s">
        <v>39</v>
      </c>
    </row>
    <row r="38" spans="1:6" s="34" customFormat="1" ht="15.75">
      <c r="A38" s="33"/>
      <c r="B38" s="37" t="s">
        <v>102</v>
      </c>
      <c r="C38" s="112" t="s">
        <v>100</v>
      </c>
      <c r="D38" s="113"/>
      <c r="E38" s="114"/>
      <c r="F38" s="38">
        <f>179*12</f>
        <v>2148</v>
      </c>
    </row>
    <row r="39" spans="1:6" s="36" customFormat="1" ht="15.75">
      <c r="A39" s="35"/>
      <c r="B39" s="39">
        <v>42144</v>
      </c>
      <c r="C39" s="109" t="s">
        <v>101</v>
      </c>
      <c r="D39" s="110"/>
      <c r="E39" s="111"/>
      <c r="F39" s="40">
        <v>3232</v>
      </c>
    </row>
    <row r="40" spans="1:6" ht="15.75">
      <c r="A40" s="4"/>
      <c r="B40" s="6"/>
      <c r="C40" s="115"/>
      <c r="D40" s="116"/>
      <c r="E40" s="117"/>
      <c r="F40" s="7"/>
    </row>
    <row r="41" spans="1:6" s="28" customFormat="1" ht="15.75">
      <c r="A41" s="93" t="s">
        <v>40</v>
      </c>
      <c r="B41" s="93"/>
      <c r="C41" s="93"/>
      <c r="D41" s="93"/>
      <c r="E41" s="93"/>
      <c r="F41" s="30">
        <f>SUM(F38:F40)</f>
        <v>5380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C37:E37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5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9" t="s">
        <v>46</v>
      </c>
      <c r="B1" s="119"/>
      <c r="C1" s="119"/>
      <c r="D1" s="119"/>
      <c r="E1" s="119"/>
    </row>
    <row r="2" spans="1:5" ht="18.75">
      <c r="A2" s="119" t="s">
        <v>64</v>
      </c>
      <c r="B2" s="119"/>
      <c r="C2" s="119"/>
      <c r="D2" s="119"/>
      <c r="E2" s="119"/>
    </row>
    <row r="3" ht="18.75">
      <c r="A3" s="41"/>
    </row>
    <row r="4" ht="18.75">
      <c r="A4" s="42" t="s">
        <v>65</v>
      </c>
    </row>
    <row r="5" ht="18.75">
      <c r="A5" s="42" t="s">
        <v>66</v>
      </c>
    </row>
    <row r="6" ht="18.75">
      <c r="A6" s="42"/>
    </row>
    <row r="7" ht="16.5" thickBot="1">
      <c r="A7" s="43" t="s">
        <v>67</v>
      </c>
    </row>
    <row r="8" spans="1:5" ht="50.25" customHeight="1" thickBot="1">
      <c r="A8" s="44"/>
      <c r="B8" s="45" t="s">
        <v>47</v>
      </c>
      <c r="C8" s="45" t="s">
        <v>0</v>
      </c>
      <c r="D8" s="45" t="s">
        <v>1</v>
      </c>
      <c r="E8" s="45" t="s">
        <v>23</v>
      </c>
    </row>
    <row r="9" spans="1:5" ht="19.5" thickBot="1">
      <c r="A9" s="46" t="s">
        <v>2</v>
      </c>
      <c r="B9" s="47">
        <v>11071.98</v>
      </c>
      <c r="C9" s="47">
        <v>42288.48</v>
      </c>
      <c r="D9" s="47">
        <v>49417.09</v>
      </c>
      <c r="E9" s="47">
        <v>3943.37</v>
      </c>
    </row>
    <row r="10" spans="1:5" ht="19.5" thickBot="1">
      <c r="A10" s="46" t="s">
        <v>3</v>
      </c>
      <c r="B10" s="47">
        <v>1230.18</v>
      </c>
      <c r="C10" s="47">
        <v>4698.72</v>
      </c>
      <c r="D10" s="47">
        <v>5490.75</v>
      </c>
      <c r="E10" s="47">
        <v>438.15</v>
      </c>
    </row>
    <row r="11" spans="1:5" ht="38.25" thickBot="1">
      <c r="A11" s="46" t="s">
        <v>48</v>
      </c>
      <c r="B11" s="47">
        <v>689.34</v>
      </c>
      <c r="C11" s="47">
        <v>2304.12</v>
      </c>
      <c r="D11" s="47">
        <v>2778.6</v>
      </c>
      <c r="E11" s="47">
        <v>214.86</v>
      </c>
    </row>
    <row r="12" spans="1:5" ht="19.5" customHeight="1" thickBot="1">
      <c r="A12" s="46" t="s">
        <v>49</v>
      </c>
      <c r="B12" s="47">
        <v>307.59</v>
      </c>
      <c r="C12" s="47">
        <v>1174.68</v>
      </c>
      <c r="D12" s="47">
        <v>1372.73</v>
      </c>
      <c r="E12" s="47">
        <v>109.54</v>
      </c>
    </row>
    <row r="13" spans="1:5" ht="34.5" customHeight="1" thickBot="1">
      <c r="A13" s="46" t="s">
        <v>53</v>
      </c>
      <c r="B13" s="47">
        <v>87.39</v>
      </c>
      <c r="C13" s="47">
        <v>19.72</v>
      </c>
      <c r="D13" s="47">
        <v>103.33</v>
      </c>
      <c r="E13" s="47">
        <v>3.78</v>
      </c>
    </row>
    <row r="14" spans="1:5" ht="19.5" thickBot="1">
      <c r="A14" s="46" t="s">
        <v>4</v>
      </c>
      <c r="B14" s="48">
        <v>13386.48</v>
      </c>
      <c r="C14" s="48">
        <v>50485.72</v>
      </c>
      <c r="D14" s="48">
        <v>59162.5</v>
      </c>
      <c r="E14" s="48">
        <v>4709.7</v>
      </c>
    </row>
    <row r="15" ht="18.75">
      <c r="A15" s="49"/>
    </row>
    <row r="16" ht="19.5" thickBot="1">
      <c r="A16" s="49" t="s">
        <v>5</v>
      </c>
    </row>
    <row r="17" spans="1:3" ht="38.25" thickBot="1">
      <c r="A17" s="50" t="s">
        <v>50</v>
      </c>
      <c r="B17" s="45" t="s">
        <v>6</v>
      </c>
      <c r="C17" s="45" t="s">
        <v>18</v>
      </c>
    </row>
    <row r="18" spans="1:3" ht="19.5" thickBot="1">
      <c r="A18" s="51" t="s">
        <v>7</v>
      </c>
      <c r="B18" s="52" t="s">
        <v>3</v>
      </c>
      <c r="C18" s="47">
        <v>7002.84</v>
      </c>
    </row>
    <row r="19" spans="1:3" ht="19.5" thickBot="1">
      <c r="A19" s="51" t="s">
        <v>9</v>
      </c>
      <c r="B19" s="52" t="s">
        <v>49</v>
      </c>
      <c r="C19" s="47">
        <v>1174.68</v>
      </c>
    </row>
    <row r="20" spans="1:3" ht="38.25" thickBot="1">
      <c r="A20" s="51" t="s">
        <v>10</v>
      </c>
      <c r="B20" s="52" t="s">
        <v>53</v>
      </c>
      <c r="C20" s="47">
        <v>19.72</v>
      </c>
    </row>
    <row r="21" spans="1:3" ht="19.5" thickBot="1">
      <c r="A21" s="51" t="s">
        <v>11</v>
      </c>
      <c r="B21" s="52" t="s">
        <v>8</v>
      </c>
      <c r="C21" s="47">
        <v>14457.6</v>
      </c>
    </row>
    <row r="22" spans="1:3" ht="38.25" thickBot="1">
      <c r="A22" s="51" t="s">
        <v>54</v>
      </c>
      <c r="B22" s="52" t="s">
        <v>12</v>
      </c>
      <c r="C22" s="47">
        <v>32264</v>
      </c>
    </row>
    <row r="23" spans="1:3" ht="19.5" thickBot="1">
      <c r="A23" s="51" t="s">
        <v>13</v>
      </c>
      <c r="B23" s="53" t="s">
        <v>68</v>
      </c>
      <c r="C23" s="47">
        <v>537</v>
      </c>
    </row>
    <row r="24" spans="1:3" ht="19.5" thickBot="1">
      <c r="A24" s="51" t="s">
        <v>13</v>
      </c>
      <c r="B24" s="53" t="s">
        <v>69</v>
      </c>
      <c r="C24" s="47">
        <v>2871</v>
      </c>
    </row>
    <row r="25" spans="1:3" ht="19.5" thickBot="1">
      <c r="A25" s="51" t="s">
        <v>13</v>
      </c>
      <c r="B25" s="53" t="s">
        <v>70</v>
      </c>
      <c r="C25" s="47">
        <v>10906</v>
      </c>
    </row>
    <row r="26" spans="1:3" ht="38.25" thickBot="1">
      <c r="A26" s="51" t="s">
        <v>13</v>
      </c>
      <c r="B26" s="53" t="s">
        <v>71</v>
      </c>
      <c r="C26" s="47">
        <v>14282</v>
      </c>
    </row>
    <row r="27" spans="1:3" ht="38.25" thickBot="1">
      <c r="A27" s="51" t="s">
        <v>13</v>
      </c>
      <c r="B27" s="53" t="s">
        <v>72</v>
      </c>
      <c r="C27" s="47">
        <v>1722</v>
      </c>
    </row>
    <row r="28" spans="1:3" ht="38.25" thickBot="1">
      <c r="A28" s="51" t="s">
        <v>13</v>
      </c>
      <c r="B28" s="53" t="s">
        <v>73</v>
      </c>
      <c r="C28" s="47">
        <v>1946</v>
      </c>
    </row>
    <row r="29" spans="1:3" ht="19.5" thickBot="1">
      <c r="A29" s="51" t="s">
        <v>55</v>
      </c>
      <c r="B29" s="53" t="s">
        <v>74</v>
      </c>
      <c r="C29" s="47">
        <v>677.7</v>
      </c>
    </row>
    <row r="30" spans="1:3" ht="38.25" thickBot="1">
      <c r="A30" s="46"/>
      <c r="B30" s="54" t="s">
        <v>51</v>
      </c>
      <c r="C30" s="48">
        <v>55596.54</v>
      </c>
    </row>
    <row r="31" ht="15.75" thickBot="1">
      <c r="A31" s="55"/>
    </row>
    <row r="32" spans="1:2" ht="57" thickBot="1">
      <c r="A32" s="60" t="s">
        <v>58</v>
      </c>
      <c r="B32" s="45">
        <v>18037.55</v>
      </c>
    </row>
    <row r="33" spans="1:2" ht="57" thickBot="1">
      <c r="A33" s="46" t="s">
        <v>15</v>
      </c>
      <c r="B33" s="48">
        <v>4709.7</v>
      </c>
    </row>
    <row r="34" spans="1:2" ht="38.25" thickBot="1">
      <c r="A34" s="51" t="s">
        <v>16</v>
      </c>
      <c r="B34" s="48" t="s">
        <v>75</v>
      </c>
    </row>
    <row r="35" spans="1:2" ht="38.25" thickBot="1">
      <c r="A35" s="51" t="s">
        <v>52</v>
      </c>
      <c r="B35" s="48">
        <v>3943.37</v>
      </c>
    </row>
    <row r="36" ht="15">
      <c r="A36" s="55"/>
    </row>
    <row r="37" ht="15.75">
      <c r="A37" s="56" t="s">
        <v>76</v>
      </c>
    </row>
    <row r="38" ht="15.75">
      <c r="A38" s="61"/>
    </row>
    <row r="39" ht="15.75">
      <c r="A39" s="61"/>
    </row>
    <row r="40" ht="15.75">
      <c r="A40" s="61" t="s">
        <v>77</v>
      </c>
    </row>
    <row r="41" ht="16.5" thickBot="1">
      <c r="A41" s="61"/>
    </row>
    <row r="42" spans="1:3" ht="16.5" thickBot="1">
      <c r="A42" s="62" t="s">
        <v>59</v>
      </c>
      <c r="B42" s="63" t="s">
        <v>78</v>
      </c>
      <c r="C42" s="64">
        <v>179</v>
      </c>
    </row>
    <row r="43" spans="1:3" ht="16.5" thickBot="1">
      <c r="A43" s="65" t="s">
        <v>60</v>
      </c>
      <c r="B43" s="66" t="s">
        <v>78</v>
      </c>
      <c r="C43" s="67">
        <v>179</v>
      </c>
    </row>
    <row r="44" spans="1:3" ht="16.5" thickBot="1">
      <c r="A44" s="65" t="s">
        <v>79</v>
      </c>
      <c r="B44" s="66" t="s">
        <v>63</v>
      </c>
      <c r="C44" s="67">
        <v>738</v>
      </c>
    </row>
    <row r="45" spans="1:3" ht="16.5" thickBot="1">
      <c r="A45" s="65" t="s">
        <v>80</v>
      </c>
      <c r="B45" s="66" t="s">
        <v>81</v>
      </c>
      <c r="C45" s="67">
        <v>377</v>
      </c>
    </row>
    <row r="46" spans="1:3" ht="16.5" thickBot="1">
      <c r="A46" s="65" t="s">
        <v>82</v>
      </c>
      <c r="B46" s="66" t="s">
        <v>83</v>
      </c>
      <c r="C46" s="67">
        <v>9667</v>
      </c>
    </row>
    <row r="47" spans="1:3" ht="16.5" thickBot="1">
      <c r="A47" s="65" t="s">
        <v>84</v>
      </c>
      <c r="B47" s="66" t="s">
        <v>85</v>
      </c>
      <c r="C47" s="67">
        <v>791</v>
      </c>
    </row>
    <row r="48" spans="1:3" ht="16.5" thickBot="1">
      <c r="A48" s="65" t="s">
        <v>86</v>
      </c>
      <c r="B48" s="66" t="s">
        <v>87</v>
      </c>
      <c r="C48" s="67">
        <v>14282</v>
      </c>
    </row>
    <row r="49" spans="1:3" ht="16.5" thickBot="1">
      <c r="A49" s="65" t="s">
        <v>88</v>
      </c>
      <c r="B49" s="66" t="s">
        <v>89</v>
      </c>
      <c r="C49" s="67">
        <v>1703</v>
      </c>
    </row>
    <row r="50" spans="1:3" ht="16.5" thickBot="1">
      <c r="A50" s="65" t="s">
        <v>90</v>
      </c>
      <c r="B50" s="66" t="s">
        <v>91</v>
      </c>
      <c r="C50" s="67">
        <v>492</v>
      </c>
    </row>
    <row r="51" spans="1:3" ht="16.5" thickBot="1">
      <c r="A51" s="65" t="s">
        <v>92</v>
      </c>
      <c r="B51" s="66" t="s">
        <v>93</v>
      </c>
      <c r="C51" s="67">
        <v>1239</v>
      </c>
    </row>
    <row r="52" spans="1:3" ht="16.5" thickBot="1">
      <c r="A52" s="65" t="s">
        <v>61</v>
      </c>
      <c r="B52" s="66" t="s">
        <v>94</v>
      </c>
      <c r="C52" s="67">
        <v>1405</v>
      </c>
    </row>
    <row r="53" spans="1:3" ht="16.5" thickBot="1">
      <c r="A53" s="68" t="s">
        <v>95</v>
      </c>
      <c r="B53" s="69" t="s">
        <v>96</v>
      </c>
      <c r="C53" s="70">
        <v>492</v>
      </c>
    </row>
    <row r="54" spans="1:3" ht="16.5" thickBot="1">
      <c r="A54" s="68" t="s">
        <v>97</v>
      </c>
      <c r="B54" s="69" t="s">
        <v>94</v>
      </c>
      <c r="C54" s="70">
        <v>541</v>
      </c>
    </row>
    <row r="55" spans="1:3" ht="16.5" thickBot="1">
      <c r="A55" s="68" t="s">
        <v>62</v>
      </c>
      <c r="B55" s="69" t="s">
        <v>78</v>
      </c>
      <c r="C55" s="70">
        <v>179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2017-05-04T10:28:27Z</cp:lastPrinted>
  <dcterms:created xsi:type="dcterms:W3CDTF">2015-10-12T10:40:12Z</dcterms:created>
  <dcterms:modified xsi:type="dcterms:W3CDTF">2018-03-12T10:33:57Z</dcterms:modified>
  <cp:category/>
  <cp:version/>
  <cp:contentType/>
  <cp:contentStatus/>
</cp:coreProperties>
</file>