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'2015'!$A$1:$F$36</definedName>
    <definedName name="_xlnm.Print_Area" localSheetId="2">'2015 (2)'!$A$1:$F$36</definedName>
  </definedNames>
  <calcPr fullCalcOnLoad="1" refMode="R1C1"/>
</workbook>
</file>

<file path=xl/sharedStrings.xml><?xml version="1.0" encoding="utf-8"?>
<sst xmlns="http://schemas.openxmlformats.org/spreadsheetml/2006/main" count="313" uniqueCount="121">
  <si>
    <t>Начислено</t>
  </si>
  <si>
    <t>Поступило (оплата)</t>
  </si>
  <si>
    <t>Содержание жилья</t>
  </si>
  <si>
    <t>Вывоз ТБО</t>
  </si>
  <si>
    <t>Электроэнергия МОП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</si>
  <si>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</si>
  <si>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</si>
  <si>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</si>
  <si>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</si>
  <si>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</si>
  <si>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</si>
  <si>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</si>
  <si>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</si>
  <si>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5.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</si>
  <si>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</si>
  <si>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</si>
  <si>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</si>
  <si>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</si>
  <si>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</si>
  <si>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</si>
  <si>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</si>
  <si>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</si>
  <si>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</si>
  <si>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</si>
  <si>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</si>
  <si>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</si>
  <si>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</si>
  <si>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</si>
  <si>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</si>
  <si>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</si>
  <si>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</si>
  <si>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</si>
  <si>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</si>
  <si>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</si>
  <si>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</si>
  <si>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</si>
  <si>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</si>
  <si>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</si>
  <si>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</si>
  <si>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</si>
  <si>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</si>
  <si>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</si>
  <si>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</si>
  <si>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</si>
  <si>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</si>
  <si>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</si>
  <si>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</si>
  <si>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</si>
  <si>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</si>
  <si>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6.</t>
  </si>
  <si>
    <t>Задолженность на 01.01.2014 г</t>
  </si>
  <si>
    <t>Складирование ТБО</t>
  </si>
  <si>
    <t>Обслуживание ВГО</t>
  </si>
  <si>
    <t>№ п/п</t>
  </si>
  <si>
    <t>Вывоз КГМ</t>
  </si>
  <si>
    <t>снятие показаний</t>
  </si>
  <si>
    <t>Всего работ  за период</t>
  </si>
  <si>
    <t xml:space="preserve">     - за декабрь 2014 года</t>
  </si>
  <si>
    <t xml:space="preserve">Выполненные работы </t>
  </si>
  <si>
    <t>Сумма работ</t>
  </si>
  <si>
    <t>30,06,2014</t>
  </si>
  <si>
    <t>31,12,2014</t>
  </si>
  <si>
    <t>осмотр эл. сетей</t>
  </si>
  <si>
    <t>Осмотры</t>
  </si>
  <si>
    <t>28,02,2014</t>
  </si>
  <si>
    <t>31,03,2014</t>
  </si>
  <si>
    <t>уборка придомовой территории</t>
  </si>
  <si>
    <t>Сальдо на 01.01.2015г (по начислениям) (-)</t>
  </si>
  <si>
    <t>27,05,2014</t>
  </si>
  <si>
    <t>Пер. Загородный, д.18-20</t>
  </si>
  <si>
    <t>В управлении ООО «УК Старый Город» - с 01.06.2012 года</t>
  </si>
  <si>
    <t>Общая площадь квартир –  241,4 м.кв.</t>
  </si>
  <si>
    <t>Остаток на 01.01.2014 года – 6708,77 (+)</t>
  </si>
  <si>
    <t>перенавеска водосточных труб</t>
  </si>
  <si>
    <t>аварийные работы</t>
  </si>
  <si>
    <t>2259,50</t>
  </si>
  <si>
    <t>Экономист ООО «УК Старый город»                                                              Хромушина Т.В.</t>
  </si>
  <si>
    <t>Снятие показаний 18</t>
  </si>
  <si>
    <t>Снятие показаний 20</t>
  </si>
  <si>
    <t>снятие показаний 18</t>
  </si>
  <si>
    <t>снятие показаний 20</t>
  </si>
  <si>
    <t>26,03,2014</t>
  </si>
  <si>
    <t>осмотр эл/сетей20</t>
  </si>
  <si>
    <t>30,05,2014</t>
  </si>
  <si>
    <t>очистка водосточной системы, перенавеска водосточных труб 20</t>
  </si>
  <si>
    <t>очистка водосточной системы, перенавеска водосточных труб 18</t>
  </si>
  <si>
    <t>снятие показаний20</t>
  </si>
  <si>
    <t>02,03,2014</t>
  </si>
  <si>
    <t>30,09,2014</t>
  </si>
  <si>
    <t>Пер. Загородный, д. 18 - 20</t>
  </si>
  <si>
    <t>очистка канализации</t>
  </si>
  <si>
    <t>двор</t>
  </si>
  <si>
    <t>арс</t>
  </si>
  <si>
    <t>Санитарное содержание прилегающей территории, вывоз КГМ</t>
  </si>
  <si>
    <t>Услуги аварийной службы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</si>
  <si>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</si>
  <si>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</si>
  <si>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</si>
  <si>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</si>
  <si>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</si>
  <si>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</si>
  <si>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</si>
  <si>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</si>
  <si>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31.12.2017 г.</t>
  </si>
  <si>
    <t>Задолженность населения на 31.12.2016 г.</t>
  </si>
  <si>
    <t>ежемесячно</t>
  </si>
  <si>
    <t>снятие показаний общедомового прибора учета э/э</t>
  </si>
  <si>
    <t>Персонифицированный учет МКД  за  2017г.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</si>
  <si>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</si>
  <si>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</si>
  <si>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</si>
  <si>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</si>
  <si>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Задолженность населения на 31.12.2017 г.</t>
  </si>
  <si>
    <t>Сальдо на 31.12.2016 г.</t>
  </si>
  <si>
    <t>покос входит</t>
  </si>
  <si>
    <t>КГМ</t>
  </si>
  <si>
    <t>Хол.вода на соид</t>
  </si>
  <si>
    <t>Водоотведение на соид</t>
  </si>
  <si>
    <t>Электроэнергия на соид</t>
  </si>
  <si>
    <t>Снятие показаний с приборов учета электроэнергии</t>
  </si>
  <si>
    <t>ежемесячно с 01.01.2017 по 31.07.2017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</si>
</sst>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2" fillId="5" borderId="13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4" fontId="2" fillId="5" borderId="13" xfId="0" applyNumberFormat="1" applyFont="1" applyFill="1" applyBorder="1" applyAlignment="1">
      <alignment horizontal="center" vertical="center"/>
    </xf>
    <xf numFmtId="14" fontId="2" fillId="5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23" xfId="0" applyFont="1" applyBorder="1" applyAlignment="1">
      <alignment horizontal="right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7" fillId="0" borderId="2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vertical="center" wrapText="1"/>
    </xf>
    <xf numFmtId="0" fontId="47" fillId="0" borderId="26" xfId="0" applyFont="1" applyBorder="1" applyAlignment="1">
      <alignment horizontal="right" vertical="center" wrapText="1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vertical="center"/>
    </xf>
    <xf numFmtId="4" fontId="1" fillId="0" borderId="24" xfId="0" applyNumberFormat="1" applyFont="1" applyBorder="1" applyAlignment="1">
      <alignment horizontal="center" vertical="center" wrapText="1"/>
    </xf>
    <xf numFmtId="14" fontId="46" fillId="33" borderId="13" xfId="0" applyNumberFormat="1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14" fontId="2" fillId="36" borderId="13" xfId="0" applyNumberFormat="1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left" vertical="center" wrapText="1"/>
    </xf>
    <xf numFmtId="0" fontId="46" fillId="33" borderId="28" xfId="0" applyFont="1" applyFill="1" applyBorder="1" applyAlignment="1">
      <alignment horizontal="left" vertical="center" wrapText="1"/>
    </xf>
    <xf numFmtId="0" fontId="46" fillId="33" borderId="29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1" fillId="34" borderId="28" xfId="0" applyFont="1" applyFill="1" applyBorder="1" applyAlignment="1">
      <alignment horizontal="left" vertical="center" wrapText="1"/>
    </xf>
    <xf numFmtId="0" fontId="1" fillId="34" borderId="29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2" fillId="5" borderId="28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51"/>
  <sheetViews>
    <sheetView tabSelected="1" zoomScalePageLayoutView="0" workbookViewId="0" topLeftCell="A19">
      <selection activeCell="A36" sqref="A36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6" t="s">
        <v>107</v>
      </c>
      <c r="B1" s="96"/>
      <c r="C1" s="96"/>
      <c r="D1" s="96"/>
      <c r="E1" s="96"/>
      <c r="F1" s="96"/>
      <c r="G1" s="76"/>
    </row>
    <row r="2" spans="1:8" ht="15.75">
      <c r="A2" s="96" t="s">
        <v>89</v>
      </c>
      <c r="B2" s="96"/>
      <c r="C2" s="96"/>
      <c r="D2" s="96"/>
      <c r="E2" s="96"/>
      <c r="F2" s="96"/>
      <c r="G2" s="9"/>
      <c r="H2" s="10"/>
    </row>
    <row r="3" ht="9" customHeight="1"/>
    <row r="4" spans="1:6" ht="15.75" hidden="1" outlineLevel="1">
      <c r="A4" s="12" t="s">
        <v>70</v>
      </c>
      <c r="C4" s="12"/>
      <c r="D4" s="12"/>
      <c r="E4" s="12"/>
      <c r="F4" s="12"/>
    </row>
    <row r="5" spans="1:6" ht="15.75" hidden="1" outlineLevel="1">
      <c r="A5" s="12" t="s">
        <v>21</v>
      </c>
      <c r="C5" s="12"/>
      <c r="D5" s="12">
        <v>241.4</v>
      </c>
      <c r="E5" s="12" t="s">
        <v>22</v>
      </c>
      <c r="F5" s="12"/>
    </row>
    <row r="6" ht="9" customHeight="1" collapsed="1">
      <c r="I6" s="32"/>
    </row>
    <row r="7" spans="1:6" ht="15.75">
      <c r="A7" s="9" t="s">
        <v>108</v>
      </c>
      <c r="C7" s="9"/>
      <c r="D7" s="13">
        <f>'2016'!F33</f>
        <v>1641.430000000002</v>
      </c>
      <c r="E7" s="9" t="s">
        <v>24</v>
      </c>
      <c r="F7" s="9"/>
    </row>
    <row r="8" spans="1:6" ht="15.75">
      <c r="A8" s="9" t="s">
        <v>109</v>
      </c>
      <c r="C8" s="12"/>
      <c r="D8" s="14">
        <f>C19</f>
        <v>-2787.3999999999996</v>
      </c>
      <c r="E8" s="12" t="s">
        <v>26</v>
      </c>
      <c r="F8" s="12"/>
    </row>
    <row r="9" spans="2:6" ht="15.75">
      <c r="B9" s="12"/>
      <c r="C9" s="12"/>
      <c r="D9" s="12"/>
      <c r="E9" s="12"/>
      <c r="F9" s="15" t="s">
        <v>27</v>
      </c>
    </row>
    <row r="10" spans="1:6" s="11" customFormat="1" ht="28.5" customHeight="1">
      <c r="A10" s="4" t="s">
        <v>28</v>
      </c>
      <c r="B10" s="16" t="s">
        <v>29</v>
      </c>
      <c r="C10" s="17" t="s">
        <v>110</v>
      </c>
      <c r="D10" s="17" t="s">
        <v>0</v>
      </c>
      <c r="E10" s="17" t="s">
        <v>31</v>
      </c>
      <c r="F10" s="17" t="s">
        <v>111</v>
      </c>
    </row>
    <row r="11" spans="1:9" s="20" customFormat="1" ht="30" customHeight="1">
      <c r="A11" s="4">
        <v>1</v>
      </c>
      <c r="B11" s="18" t="s">
        <v>2</v>
      </c>
      <c r="C11" s="61">
        <v>-2259.5</v>
      </c>
      <c r="D11" s="59">
        <f>27114+699.19</f>
        <v>27813.19</v>
      </c>
      <c r="E11" s="59">
        <v>27114</v>
      </c>
      <c r="F11" s="59">
        <f aca="true" t="shared" si="0" ref="F11:F18">C11-D11+E11</f>
        <v>-2958.6899999999987</v>
      </c>
      <c r="G11" s="16" t="s">
        <v>46</v>
      </c>
      <c r="H11" s="16">
        <v>9.36</v>
      </c>
      <c r="I11" s="71">
        <f>H11*12*H23</f>
        <v>27114.048</v>
      </c>
    </row>
    <row r="12" spans="1:9" s="20" customFormat="1" ht="15.75">
      <c r="A12" s="4">
        <v>2</v>
      </c>
      <c r="B12" s="18" t="s">
        <v>3</v>
      </c>
      <c r="C12" s="61">
        <v>-251.05999999999995</v>
      </c>
      <c r="D12" s="59">
        <f>3012.72+77.69</f>
        <v>3090.41</v>
      </c>
      <c r="E12" s="59">
        <v>3012.72</v>
      </c>
      <c r="F12" s="59">
        <f t="shared" si="0"/>
        <v>-328.75</v>
      </c>
      <c r="G12" s="16" t="s">
        <v>47</v>
      </c>
      <c r="H12" s="16">
        <v>3.2</v>
      </c>
      <c r="I12" s="72">
        <f>H12*12*H23</f>
        <v>9269.760000000002</v>
      </c>
    </row>
    <row r="13" spans="1:9" s="20" customFormat="1" ht="29.25" customHeight="1">
      <c r="A13" s="4">
        <v>3</v>
      </c>
      <c r="B13" s="18" t="s">
        <v>51</v>
      </c>
      <c r="C13" s="61">
        <v>-123.11999999999989</v>
      </c>
      <c r="D13" s="59">
        <f>1477.44+38.1</f>
        <v>1515.54</v>
      </c>
      <c r="E13" s="59">
        <v>1477.44</v>
      </c>
      <c r="F13" s="59">
        <f t="shared" si="0"/>
        <v>-161.2199999999998</v>
      </c>
      <c r="G13" s="16" t="s">
        <v>91</v>
      </c>
      <c r="H13" s="16">
        <v>2.06</v>
      </c>
      <c r="I13" s="72">
        <f>H13*H23*12</f>
        <v>5967.408</v>
      </c>
    </row>
    <row r="14" spans="1:9" s="20" customFormat="1" ht="30" customHeight="1">
      <c r="A14" s="4">
        <v>4</v>
      </c>
      <c r="B14" s="18" t="s">
        <v>52</v>
      </c>
      <c r="C14" s="61">
        <v>-62.75999999999999</v>
      </c>
      <c r="D14" s="59">
        <f>1079.04+19.42</f>
        <v>1098.46</v>
      </c>
      <c r="E14" s="59">
        <v>936.78</v>
      </c>
      <c r="F14" s="59">
        <f t="shared" si="0"/>
        <v>-224.44000000000005</v>
      </c>
      <c r="G14" s="19" t="s">
        <v>115</v>
      </c>
      <c r="H14" s="19">
        <v>0.69</v>
      </c>
      <c r="I14" s="20">
        <f>H14*H23*12</f>
        <v>1998.792</v>
      </c>
    </row>
    <row r="15" spans="1:8" s="20" customFormat="1" ht="30" customHeight="1">
      <c r="A15" s="4">
        <v>5</v>
      </c>
      <c r="B15" s="18" t="s">
        <v>4</v>
      </c>
      <c r="C15" s="61">
        <v>-90.96000000000004</v>
      </c>
      <c r="D15" s="59">
        <v>60.64</v>
      </c>
      <c r="E15" s="59">
        <v>151.6</v>
      </c>
      <c r="F15" s="59">
        <f t="shared" si="0"/>
        <v>0</v>
      </c>
      <c r="G15" s="19"/>
      <c r="H15" s="19"/>
    </row>
    <row r="16" spans="1:8" s="20" customFormat="1" ht="30" customHeight="1">
      <c r="A16" s="4">
        <v>6</v>
      </c>
      <c r="B16" s="18" t="s">
        <v>116</v>
      </c>
      <c r="C16" s="84">
        <v>0</v>
      </c>
      <c r="D16" s="60">
        <f>170.5+15.5+4.8</f>
        <v>190.8</v>
      </c>
      <c r="E16" s="60">
        <v>170.5</v>
      </c>
      <c r="F16" s="59">
        <f t="shared" si="0"/>
        <v>-20.30000000000001</v>
      </c>
      <c r="G16" s="19"/>
      <c r="H16" s="19"/>
    </row>
    <row r="17" spans="1:8" s="20" customFormat="1" ht="30" customHeight="1">
      <c r="A17" s="4">
        <v>7</v>
      </c>
      <c r="B17" s="18" t="s">
        <v>117</v>
      </c>
      <c r="C17" s="84">
        <v>0</v>
      </c>
      <c r="D17" s="60">
        <f>100.08+3.87</f>
        <v>103.95</v>
      </c>
      <c r="E17" s="60">
        <v>87.57</v>
      </c>
      <c r="F17" s="59">
        <f t="shared" si="0"/>
        <v>-16.38000000000001</v>
      </c>
      <c r="G17" s="19"/>
      <c r="H17" s="19"/>
    </row>
    <row r="18" spans="1:8" s="20" customFormat="1" ht="30" customHeight="1">
      <c r="A18" s="4">
        <v>8</v>
      </c>
      <c r="B18" s="18" t="s">
        <v>118</v>
      </c>
      <c r="C18" s="84">
        <v>0</v>
      </c>
      <c r="D18" s="60">
        <f>6083.3-1495.8+672.3+135.1</f>
        <v>5394.900000000001</v>
      </c>
      <c r="E18" s="60">
        <v>4621.87</v>
      </c>
      <c r="F18" s="59">
        <f t="shared" si="0"/>
        <v>-773.0300000000007</v>
      </c>
      <c r="G18" s="19"/>
      <c r="H18" s="19"/>
    </row>
    <row r="19" spans="1:6" ht="19.5" customHeight="1">
      <c r="A19" s="4"/>
      <c r="B19" s="18" t="s">
        <v>5</v>
      </c>
      <c r="C19" s="60">
        <f>SUM(C11:C18)</f>
        <v>-2787.3999999999996</v>
      </c>
      <c r="D19" s="60">
        <f>SUM(D11:D18)</f>
        <v>39267.89</v>
      </c>
      <c r="E19" s="60">
        <f>SUM(E11:E18)</f>
        <v>37572.479999999996</v>
      </c>
      <c r="F19" s="59">
        <f>SUM(F11:F18)</f>
        <v>-4482.8099999999995</v>
      </c>
    </row>
    <row r="20" ht="11.25" customHeight="1">
      <c r="H20" s="83" t="s">
        <v>114</v>
      </c>
    </row>
    <row r="21" spans="1:6" ht="15.75">
      <c r="A21" s="96" t="s">
        <v>32</v>
      </c>
      <c r="B21" s="96"/>
      <c r="C21" s="96"/>
      <c r="D21" s="96"/>
      <c r="E21" s="96"/>
      <c r="F21" s="96"/>
    </row>
    <row r="22" spans="1:8" ht="15.75">
      <c r="A22" s="76"/>
      <c r="B22" s="76"/>
      <c r="C22" s="76"/>
      <c r="D22" s="76"/>
      <c r="E22" s="76"/>
      <c r="F22" s="76"/>
      <c r="H22" s="5" t="s">
        <v>33</v>
      </c>
    </row>
    <row r="23" spans="1:8" ht="33" customHeight="1">
      <c r="A23" s="17" t="s">
        <v>45</v>
      </c>
      <c r="B23" s="97" t="s">
        <v>7</v>
      </c>
      <c r="C23" s="97"/>
      <c r="D23" s="97"/>
      <c r="E23" s="97"/>
      <c r="F23" s="21" t="s">
        <v>20</v>
      </c>
      <c r="G23" s="22"/>
      <c r="H23" s="5">
        <f>D5</f>
        <v>241.4</v>
      </c>
    </row>
    <row r="24" spans="1:10" ht="18" customHeight="1">
      <c r="A24" s="23">
        <v>1</v>
      </c>
      <c r="B24" s="98" t="s">
        <v>9</v>
      </c>
      <c r="C24" s="98"/>
      <c r="D24" s="98"/>
      <c r="E24" s="98"/>
      <c r="F24" s="1">
        <f>I12</f>
        <v>9269.760000000002</v>
      </c>
      <c r="G24" s="24"/>
      <c r="H24" s="5" t="s">
        <v>34</v>
      </c>
      <c r="I24" s="16" t="s">
        <v>35</v>
      </c>
      <c r="J24" s="16" t="s">
        <v>36</v>
      </c>
    </row>
    <row r="25" spans="1:10" ht="18" customHeight="1">
      <c r="A25" s="25">
        <v>2</v>
      </c>
      <c r="B25" s="99" t="s">
        <v>52</v>
      </c>
      <c r="C25" s="99"/>
      <c r="D25" s="99"/>
      <c r="E25" s="99"/>
      <c r="F25" s="2">
        <f>D14</f>
        <v>1098.46</v>
      </c>
      <c r="G25" s="24"/>
      <c r="I25" s="16">
        <f>1.4825*H23</f>
        <v>357.8755</v>
      </c>
      <c r="J25" s="16"/>
    </row>
    <row r="26" spans="1:10" ht="30.75" customHeight="1">
      <c r="A26" s="25">
        <v>3</v>
      </c>
      <c r="B26" s="99" t="s">
        <v>93</v>
      </c>
      <c r="C26" s="99"/>
      <c r="D26" s="99"/>
      <c r="E26" s="99"/>
      <c r="F26" s="2">
        <f>I13+I14</f>
        <v>7966.200000000001</v>
      </c>
      <c r="G26" s="24"/>
      <c r="I26" s="16">
        <f>I25*12</f>
        <v>4294.505999999999</v>
      </c>
      <c r="J26" s="16"/>
    </row>
    <row r="27" spans="1:7" ht="18" customHeight="1">
      <c r="A27" s="25">
        <v>4</v>
      </c>
      <c r="B27" s="99" t="s">
        <v>94</v>
      </c>
      <c r="C27" s="99"/>
      <c r="D27" s="99"/>
      <c r="E27" s="99"/>
      <c r="F27" s="2">
        <v>0</v>
      </c>
      <c r="G27" s="24"/>
    </row>
    <row r="28" spans="1:7" ht="18" customHeight="1">
      <c r="A28" s="25">
        <v>5</v>
      </c>
      <c r="B28" s="99" t="s">
        <v>14</v>
      </c>
      <c r="C28" s="99"/>
      <c r="D28" s="99"/>
      <c r="E28" s="99"/>
      <c r="F28" s="2">
        <f>F29+F30+F31</f>
        <v>2130</v>
      </c>
      <c r="G28" s="24"/>
    </row>
    <row r="29" spans="1:7" ht="16.5" customHeight="1">
      <c r="A29" s="25" t="s">
        <v>15</v>
      </c>
      <c r="B29" s="99" t="s">
        <v>37</v>
      </c>
      <c r="C29" s="99"/>
      <c r="D29" s="99"/>
      <c r="E29" s="99"/>
      <c r="F29" s="3">
        <v>0</v>
      </c>
      <c r="G29" s="12"/>
    </row>
    <row r="30" spans="1:7" ht="16.5" customHeight="1">
      <c r="A30" s="25" t="s">
        <v>15</v>
      </c>
      <c r="B30" s="99" t="s">
        <v>38</v>
      </c>
      <c r="C30" s="99"/>
      <c r="D30" s="99"/>
      <c r="E30" s="99"/>
      <c r="F30" s="3">
        <f>F45+F46+F47+F48</f>
        <v>2130</v>
      </c>
      <c r="G30" s="12"/>
    </row>
    <row r="31" spans="1:7" ht="16.5" customHeight="1">
      <c r="A31" s="25" t="s">
        <v>15</v>
      </c>
      <c r="B31" s="99" t="s">
        <v>39</v>
      </c>
      <c r="C31" s="99"/>
      <c r="D31" s="99"/>
      <c r="E31" s="99"/>
      <c r="F31" s="3">
        <v>0</v>
      </c>
      <c r="G31" s="12"/>
    </row>
    <row r="32" spans="1:7" ht="17.25" customHeight="1">
      <c r="A32" s="25">
        <v>6</v>
      </c>
      <c r="B32" s="100" t="s">
        <v>3</v>
      </c>
      <c r="C32" s="100"/>
      <c r="D32" s="100"/>
      <c r="E32" s="100"/>
      <c r="F32" s="3">
        <f>D12+D13</f>
        <v>4605.95</v>
      </c>
      <c r="G32" s="12"/>
    </row>
    <row r="33" spans="1:7" ht="17.25" customHeight="1">
      <c r="A33" s="25">
        <v>7</v>
      </c>
      <c r="B33" s="100" t="s">
        <v>4</v>
      </c>
      <c r="C33" s="100"/>
      <c r="D33" s="100"/>
      <c r="E33" s="100"/>
      <c r="F33" s="3">
        <f>D15</f>
        <v>60.64</v>
      </c>
      <c r="G33" s="12"/>
    </row>
    <row r="34" spans="1:7" ht="17.25" customHeight="1">
      <c r="A34" s="25">
        <v>8</v>
      </c>
      <c r="B34" s="100" t="s">
        <v>116</v>
      </c>
      <c r="C34" s="100"/>
      <c r="D34" s="100"/>
      <c r="E34" s="100"/>
      <c r="F34" s="3">
        <f>D16</f>
        <v>190.8</v>
      </c>
      <c r="G34" s="12"/>
    </row>
    <row r="35" spans="1:7" ht="17.25" customHeight="1">
      <c r="A35" s="25">
        <v>9</v>
      </c>
      <c r="B35" s="100" t="s">
        <v>117</v>
      </c>
      <c r="C35" s="100"/>
      <c r="D35" s="100"/>
      <c r="E35" s="100"/>
      <c r="F35" s="3">
        <f>D17</f>
        <v>103.95</v>
      </c>
      <c r="G35" s="12"/>
    </row>
    <row r="36" spans="1:7" ht="17.25" customHeight="1">
      <c r="A36" s="25">
        <v>10</v>
      </c>
      <c r="B36" s="100" t="s">
        <v>118</v>
      </c>
      <c r="C36" s="100"/>
      <c r="D36" s="100"/>
      <c r="E36" s="100"/>
      <c r="F36" s="3">
        <f>D18</f>
        <v>5394.900000000001</v>
      </c>
      <c r="G36" s="12"/>
    </row>
    <row r="37" spans="1:7" s="28" customFormat="1" ht="21" customHeight="1">
      <c r="A37" s="26"/>
      <c r="B37" s="101" t="s">
        <v>16</v>
      </c>
      <c r="C37" s="101"/>
      <c r="D37" s="101"/>
      <c r="E37" s="101"/>
      <c r="F37" s="27">
        <f>F24+F25+F26+F27+F28+F32+F33+F34+F35+F36</f>
        <v>30820.660000000003</v>
      </c>
      <c r="G37" s="9"/>
    </row>
    <row r="39" spans="1:6" ht="18" customHeight="1">
      <c r="A39" s="73" t="s">
        <v>103</v>
      </c>
      <c r="B39" s="73"/>
      <c r="C39" s="73"/>
      <c r="D39" s="73"/>
      <c r="E39" s="73"/>
      <c r="F39" s="3">
        <f>D19-F37+D7</f>
        <v>10088.659999999998</v>
      </c>
    </row>
    <row r="40" spans="1:6" ht="20.25" customHeight="1">
      <c r="A40" s="73" t="s">
        <v>112</v>
      </c>
      <c r="B40" s="73"/>
      <c r="C40" s="73"/>
      <c r="D40" s="73"/>
      <c r="E40" s="73"/>
      <c r="F40" s="3">
        <f>F19</f>
        <v>-4482.8099999999995</v>
      </c>
    </row>
    <row r="41" spans="1:6" ht="18" customHeight="1">
      <c r="A41" s="70" t="s">
        <v>96</v>
      </c>
      <c r="B41" s="70"/>
      <c r="C41" s="70"/>
      <c r="D41" s="70"/>
      <c r="E41" s="70"/>
      <c r="F41" s="3">
        <f>F39+F40</f>
        <v>5605.8499999999985</v>
      </c>
    </row>
    <row r="42" ht="11.25" customHeight="1"/>
    <row r="44" spans="1:6" ht="15.75">
      <c r="A44" s="29" t="s">
        <v>28</v>
      </c>
      <c r="B44" s="29" t="s">
        <v>19</v>
      </c>
      <c r="C44" s="102" t="s">
        <v>40</v>
      </c>
      <c r="D44" s="103"/>
      <c r="E44" s="104"/>
      <c r="F44" s="29" t="s">
        <v>41</v>
      </c>
    </row>
    <row r="45" spans="1:6" ht="45">
      <c r="A45" s="29"/>
      <c r="B45" s="88" t="s">
        <v>120</v>
      </c>
      <c r="C45" s="89" t="s">
        <v>106</v>
      </c>
      <c r="D45" s="90"/>
      <c r="E45" s="91"/>
      <c r="F45" s="86">
        <f>170*7</f>
        <v>1190</v>
      </c>
    </row>
    <row r="46" spans="1:6" ht="15.75" customHeight="1">
      <c r="A46" s="29"/>
      <c r="B46" s="85">
        <v>43069</v>
      </c>
      <c r="C46" s="89" t="s">
        <v>119</v>
      </c>
      <c r="D46" s="90"/>
      <c r="E46" s="91"/>
      <c r="F46" s="86">
        <v>240</v>
      </c>
    </row>
    <row r="47" spans="1:6" ht="15.75">
      <c r="A47" s="29"/>
      <c r="B47" s="85">
        <v>43098</v>
      </c>
      <c r="C47" s="89" t="s">
        <v>119</v>
      </c>
      <c r="D47" s="90"/>
      <c r="E47" s="91"/>
      <c r="F47" s="86">
        <v>360</v>
      </c>
    </row>
    <row r="48" spans="1:6" ht="15.75">
      <c r="A48" s="87"/>
      <c r="B48" s="85">
        <v>43098</v>
      </c>
      <c r="C48" s="89" t="s">
        <v>119</v>
      </c>
      <c r="D48" s="90"/>
      <c r="E48" s="91"/>
      <c r="F48" s="86">
        <v>340</v>
      </c>
    </row>
    <row r="49" spans="1:6" s="28" customFormat="1" ht="15.75">
      <c r="A49" s="87"/>
      <c r="B49" s="85"/>
      <c r="C49" s="89"/>
      <c r="D49" s="90"/>
      <c r="E49" s="91"/>
      <c r="F49" s="87"/>
    </row>
    <row r="50" spans="1:6" ht="15.75">
      <c r="A50" s="4"/>
      <c r="B50" s="6"/>
      <c r="C50" s="92"/>
      <c r="D50" s="93"/>
      <c r="E50" s="94"/>
      <c r="F50" s="7"/>
    </row>
    <row r="51" spans="1:6" ht="15.75">
      <c r="A51" s="95" t="s">
        <v>42</v>
      </c>
      <c r="B51" s="95"/>
      <c r="C51" s="95"/>
      <c r="D51" s="95"/>
      <c r="E51" s="95"/>
      <c r="F51" s="30">
        <f>SUM(F45:F50)</f>
        <v>2130</v>
      </c>
    </row>
  </sheetData>
  <sheetProtection/>
  <mergeCells count="26">
    <mergeCell ref="B32:E32"/>
    <mergeCell ref="B33:E33"/>
    <mergeCell ref="B37:E37"/>
    <mergeCell ref="C44:E44"/>
    <mergeCell ref="C46:E46"/>
    <mergeCell ref="C48:E48"/>
    <mergeCell ref="B34:E34"/>
    <mergeCell ref="B35:E35"/>
    <mergeCell ref="B36:E36"/>
    <mergeCell ref="C45:E45"/>
    <mergeCell ref="B26:E26"/>
    <mergeCell ref="B27:E27"/>
    <mergeCell ref="B28:E28"/>
    <mergeCell ref="B29:E29"/>
    <mergeCell ref="B30:E30"/>
    <mergeCell ref="B31:E31"/>
    <mergeCell ref="C47:E47"/>
    <mergeCell ref="C49:E49"/>
    <mergeCell ref="C50:E50"/>
    <mergeCell ref="A51:E51"/>
    <mergeCell ref="A1:F1"/>
    <mergeCell ref="A2:F2"/>
    <mergeCell ref="A21:F21"/>
    <mergeCell ref="B23:E23"/>
    <mergeCell ref="B24:E24"/>
    <mergeCell ref="B25:E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42"/>
  <sheetViews>
    <sheetView zoomScalePageLayoutView="0" workbookViewId="0" topLeftCell="A21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6" t="s">
        <v>98</v>
      </c>
      <c r="B1" s="96"/>
      <c r="C1" s="96"/>
      <c r="D1" s="96"/>
      <c r="E1" s="96"/>
      <c r="F1" s="96"/>
      <c r="G1" s="75"/>
    </row>
    <row r="2" spans="1:8" ht="15.75">
      <c r="A2" s="96" t="s">
        <v>89</v>
      </c>
      <c r="B2" s="96"/>
      <c r="C2" s="96"/>
      <c r="D2" s="96"/>
      <c r="E2" s="96"/>
      <c r="F2" s="96"/>
      <c r="G2" s="9"/>
      <c r="H2" s="10"/>
    </row>
    <row r="3" ht="9" customHeight="1"/>
    <row r="4" spans="1:6" ht="15.75" hidden="1" outlineLevel="1">
      <c r="A4" s="12" t="s">
        <v>70</v>
      </c>
      <c r="C4" s="12"/>
      <c r="D4" s="12"/>
      <c r="E4" s="12"/>
      <c r="F4" s="12"/>
    </row>
    <row r="5" spans="1:6" ht="15.75" hidden="1" outlineLevel="1">
      <c r="A5" s="12" t="s">
        <v>21</v>
      </c>
      <c r="C5" s="12"/>
      <c r="D5" s="12">
        <v>241.4</v>
      </c>
      <c r="E5" s="12" t="s">
        <v>22</v>
      </c>
      <c r="F5" s="12"/>
    </row>
    <row r="6" ht="9" customHeight="1" collapsed="1">
      <c r="I6" s="32"/>
    </row>
    <row r="7" spans="1:6" ht="15.75">
      <c r="A7" s="9" t="s">
        <v>99</v>
      </c>
      <c r="C7" s="9"/>
      <c r="D7" s="13">
        <f>'2015'!F33</f>
        <v>-3940.6099999999988</v>
      </c>
      <c r="E7" s="9" t="s">
        <v>24</v>
      </c>
      <c r="F7" s="9"/>
    </row>
    <row r="8" spans="1:6" ht="15.75">
      <c r="A8" s="9" t="s">
        <v>100</v>
      </c>
      <c r="C8" s="12"/>
      <c r="D8" s="14">
        <f>C16</f>
        <v>-3222.0399999999995</v>
      </c>
      <c r="E8" s="12" t="s">
        <v>26</v>
      </c>
      <c r="F8" s="12"/>
    </row>
    <row r="9" spans="2:6" ht="15.75">
      <c r="B9" s="12"/>
      <c r="C9" s="12"/>
      <c r="D9" s="12"/>
      <c r="E9" s="12"/>
      <c r="F9" s="15" t="s">
        <v>27</v>
      </c>
    </row>
    <row r="10" spans="1:6" s="11" customFormat="1" ht="28.5" customHeight="1">
      <c r="A10" s="4" t="s">
        <v>28</v>
      </c>
      <c r="B10" s="16" t="s">
        <v>29</v>
      </c>
      <c r="C10" s="17" t="s">
        <v>101</v>
      </c>
      <c r="D10" s="17" t="s">
        <v>0</v>
      </c>
      <c r="E10" s="17" t="s">
        <v>31</v>
      </c>
      <c r="F10" s="17" t="s">
        <v>102</v>
      </c>
    </row>
    <row r="11" spans="1:9" s="20" customFormat="1" ht="30" customHeight="1">
      <c r="A11" s="4">
        <v>1</v>
      </c>
      <c r="B11" s="18" t="s">
        <v>2</v>
      </c>
      <c r="C11" s="61">
        <v>-2259.5</v>
      </c>
      <c r="D11" s="59">
        <v>27114</v>
      </c>
      <c r="E11" s="59">
        <v>27114</v>
      </c>
      <c r="F11" s="59">
        <f>C11-D11+E11</f>
        <v>-2259.5</v>
      </c>
      <c r="G11" s="16" t="s">
        <v>46</v>
      </c>
      <c r="H11" s="16">
        <v>9.36</v>
      </c>
      <c r="I11" s="71">
        <f>H11*12*H20</f>
        <v>27114.048</v>
      </c>
    </row>
    <row r="12" spans="1:9" s="20" customFormat="1" ht="15.75">
      <c r="A12" s="4">
        <v>2</v>
      </c>
      <c r="B12" s="18" t="s">
        <v>3</v>
      </c>
      <c r="C12" s="61">
        <v>-251.05999999999995</v>
      </c>
      <c r="D12" s="59">
        <v>3012.72</v>
      </c>
      <c r="E12" s="59">
        <v>3012.72</v>
      </c>
      <c r="F12" s="59">
        <f>C12-D12+E12</f>
        <v>-251.05999999999995</v>
      </c>
      <c r="G12" s="16" t="s">
        <v>47</v>
      </c>
      <c r="H12" s="16">
        <v>3.2</v>
      </c>
      <c r="I12" s="72">
        <f>H12*12*H20</f>
        <v>9269.760000000002</v>
      </c>
    </row>
    <row r="13" spans="1:9" s="20" customFormat="1" ht="29.25" customHeight="1">
      <c r="A13" s="4">
        <v>3</v>
      </c>
      <c r="B13" s="18" t="s">
        <v>51</v>
      </c>
      <c r="C13" s="61">
        <v>-123.11999999999989</v>
      </c>
      <c r="D13" s="59">
        <v>1477.44</v>
      </c>
      <c r="E13" s="59">
        <v>1477.44</v>
      </c>
      <c r="F13" s="59">
        <f>C13-D13+E13</f>
        <v>-123.11999999999989</v>
      </c>
      <c r="G13" s="16" t="s">
        <v>91</v>
      </c>
      <c r="H13" s="16">
        <v>2.75</v>
      </c>
      <c r="I13" s="72">
        <f>H13*H20*12</f>
        <v>7966.200000000001</v>
      </c>
    </row>
    <row r="14" spans="1:8" s="20" customFormat="1" ht="30" customHeight="1">
      <c r="A14" s="4">
        <v>4</v>
      </c>
      <c r="B14" s="18" t="s">
        <v>52</v>
      </c>
      <c r="C14" s="61">
        <v>-62.75999999999999</v>
      </c>
      <c r="D14" s="59">
        <v>753.12</v>
      </c>
      <c r="E14" s="59">
        <v>753.12</v>
      </c>
      <c r="F14" s="59">
        <f>C14-D14+E14</f>
        <v>-62.75999999999999</v>
      </c>
      <c r="G14" s="19"/>
      <c r="H14" s="19"/>
    </row>
    <row r="15" spans="1:8" s="20" customFormat="1" ht="30" customHeight="1">
      <c r="A15" s="4">
        <v>5</v>
      </c>
      <c r="B15" s="18" t="s">
        <v>4</v>
      </c>
      <c r="C15" s="61">
        <v>-525.6</v>
      </c>
      <c r="D15" s="59">
        <v>5227.44</v>
      </c>
      <c r="E15" s="59">
        <v>5662.08</v>
      </c>
      <c r="F15" s="59">
        <f>C15-D15+E15</f>
        <v>-90.96000000000004</v>
      </c>
      <c r="G15" s="19"/>
      <c r="H15" s="19"/>
    </row>
    <row r="16" spans="1:6" ht="19.5" customHeight="1">
      <c r="A16" s="4"/>
      <c r="B16" s="18" t="s">
        <v>5</v>
      </c>
      <c r="C16" s="60">
        <f>SUM(C11:C15)</f>
        <v>-3222.0399999999995</v>
      </c>
      <c r="D16" s="60">
        <f>SUM(D11:D15)</f>
        <v>37584.72</v>
      </c>
      <c r="E16" s="60">
        <f>SUM(E11:E15)</f>
        <v>38019.36</v>
      </c>
      <c r="F16" s="59">
        <f>SUM(F11:F15)</f>
        <v>-2787.3999999999996</v>
      </c>
    </row>
    <row r="17" ht="11.25" customHeight="1"/>
    <row r="18" spans="1:6" ht="15.75">
      <c r="A18" s="96" t="s">
        <v>32</v>
      </c>
      <c r="B18" s="96"/>
      <c r="C18" s="96"/>
      <c r="D18" s="96"/>
      <c r="E18" s="96"/>
      <c r="F18" s="96"/>
    </row>
    <row r="19" spans="1:8" ht="15.75">
      <c r="A19" s="75"/>
      <c r="B19" s="75"/>
      <c r="C19" s="75"/>
      <c r="D19" s="75"/>
      <c r="E19" s="75"/>
      <c r="F19" s="75"/>
      <c r="H19" s="5" t="s">
        <v>33</v>
      </c>
    </row>
    <row r="20" spans="1:8" ht="33" customHeight="1">
      <c r="A20" s="17" t="s">
        <v>45</v>
      </c>
      <c r="B20" s="97" t="s">
        <v>7</v>
      </c>
      <c r="C20" s="97"/>
      <c r="D20" s="97"/>
      <c r="E20" s="97"/>
      <c r="F20" s="21" t="s">
        <v>20</v>
      </c>
      <c r="G20" s="22"/>
      <c r="H20" s="5">
        <f>D5</f>
        <v>241.4</v>
      </c>
    </row>
    <row r="21" spans="1:10" ht="18" customHeight="1">
      <c r="A21" s="23">
        <v>1</v>
      </c>
      <c r="B21" s="98" t="s">
        <v>9</v>
      </c>
      <c r="C21" s="98"/>
      <c r="D21" s="98"/>
      <c r="E21" s="98"/>
      <c r="F21" s="1">
        <f>I12</f>
        <v>9269.760000000002</v>
      </c>
      <c r="G21" s="24"/>
      <c r="H21" s="5" t="s">
        <v>34</v>
      </c>
      <c r="I21" s="16" t="s">
        <v>35</v>
      </c>
      <c r="J21" s="16" t="s">
        <v>36</v>
      </c>
    </row>
    <row r="22" spans="1:10" ht="18" customHeight="1">
      <c r="A22" s="25">
        <v>2</v>
      </c>
      <c r="B22" s="99" t="s">
        <v>52</v>
      </c>
      <c r="C22" s="99"/>
      <c r="D22" s="99"/>
      <c r="E22" s="99"/>
      <c r="F22" s="2">
        <f>D14</f>
        <v>753.12</v>
      </c>
      <c r="G22" s="24"/>
      <c r="I22" s="16">
        <f>1.4825*H20</f>
        <v>357.8755</v>
      </c>
      <c r="J22" s="16"/>
    </row>
    <row r="23" spans="1:10" ht="30.75" customHeight="1">
      <c r="A23" s="25">
        <v>3</v>
      </c>
      <c r="B23" s="99" t="s">
        <v>93</v>
      </c>
      <c r="C23" s="99"/>
      <c r="D23" s="99"/>
      <c r="E23" s="99"/>
      <c r="F23" s="2">
        <f>I13</f>
        <v>7966.200000000001</v>
      </c>
      <c r="G23" s="24"/>
      <c r="I23" s="16">
        <f>I22*12</f>
        <v>4294.505999999999</v>
      </c>
      <c r="J23" s="16"/>
    </row>
    <row r="24" spans="1:7" ht="18" customHeight="1">
      <c r="A24" s="25">
        <v>4</v>
      </c>
      <c r="B24" s="99" t="s">
        <v>94</v>
      </c>
      <c r="C24" s="99"/>
      <c r="D24" s="99"/>
      <c r="E24" s="99"/>
      <c r="F24" s="2">
        <v>0</v>
      </c>
      <c r="G24" s="24"/>
    </row>
    <row r="25" spans="1:7" ht="18" customHeight="1">
      <c r="A25" s="25">
        <v>5</v>
      </c>
      <c r="B25" s="99" t="s">
        <v>14</v>
      </c>
      <c r="C25" s="99"/>
      <c r="D25" s="99"/>
      <c r="E25" s="99"/>
      <c r="F25" s="2">
        <f>F26+F27+F28</f>
        <v>4296</v>
      </c>
      <c r="G25" s="24"/>
    </row>
    <row r="26" spans="1:7" ht="16.5" customHeight="1">
      <c r="A26" s="25" t="s">
        <v>15</v>
      </c>
      <c r="B26" s="99" t="s">
        <v>37</v>
      </c>
      <c r="C26" s="99"/>
      <c r="D26" s="99"/>
      <c r="E26" s="99"/>
      <c r="F26" s="3">
        <v>0</v>
      </c>
      <c r="G26" s="12"/>
    </row>
    <row r="27" spans="1:7" ht="16.5" customHeight="1">
      <c r="A27" s="25" t="s">
        <v>15</v>
      </c>
      <c r="B27" s="99" t="s">
        <v>38</v>
      </c>
      <c r="C27" s="99"/>
      <c r="D27" s="99"/>
      <c r="E27" s="99"/>
      <c r="F27" s="3">
        <f>F39</f>
        <v>4296</v>
      </c>
      <c r="G27" s="12"/>
    </row>
    <row r="28" spans="1:7" ht="16.5" customHeight="1">
      <c r="A28" s="25" t="s">
        <v>15</v>
      </c>
      <c r="B28" s="99" t="s">
        <v>39</v>
      </c>
      <c r="C28" s="99"/>
      <c r="D28" s="99"/>
      <c r="E28" s="99"/>
      <c r="F28" s="3">
        <v>0</v>
      </c>
      <c r="G28" s="12"/>
    </row>
    <row r="29" spans="1:7" ht="17.25" customHeight="1">
      <c r="A29" s="25">
        <v>6</v>
      </c>
      <c r="B29" s="100" t="s">
        <v>3</v>
      </c>
      <c r="C29" s="100"/>
      <c r="D29" s="100"/>
      <c r="E29" s="100"/>
      <c r="F29" s="3">
        <f>D12+D13</f>
        <v>4490.16</v>
      </c>
      <c r="G29" s="12"/>
    </row>
    <row r="30" spans="1:7" ht="17.25" customHeight="1">
      <c r="A30" s="25">
        <v>7</v>
      </c>
      <c r="B30" s="100" t="s">
        <v>4</v>
      </c>
      <c r="C30" s="100"/>
      <c r="D30" s="100"/>
      <c r="E30" s="100"/>
      <c r="F30" s="3">
        <f>D15</f>
        <v>5227.44</v>
      </c>
      <c r="G30" s="12"/>
    </row>
    <row r="31" spans="1:7" s="28" customFormat="1" ht="21" customHeight="1">
      <c r="A31" s="26"/>
      <c r="B31" s="101" t="s">
        <v>16</v>
      </c>
      <c r="C31" s="101"/>
      <c r="D31" s="101"/>
      <c r="E31" s="101"/>
      <c r="F31" s="27">
        <f>F21+F22+F23+F24+F25+F29+F30</f>
        <v>32002.68</v>
      </c>
      <c r="G31" s="9"/>
    </row>
    <row r="33" spans="1:6" ht="18" customHeight="1">
      <c r="A33" s="73" t="s">
        <v>113</v>
      </c>
      <c r="B33" s="73"/>
      <c r="C33" s="73"/>
      <c r="D33" s="73"/>
      <c r="E33" s="73"/>
      <c r="F33" s="3">
        <f>D16-F31+D7</f>
        <v>1641.430000000002</v>
      </c>
    </row>
    <row r="34" spans="1:6" ht="20.25" customHeight="1">
      <c r="A34" s="73" t="s">
        <v>104</v>
      </c>
      <c r="B34" s="73"/>
      <c r="C34" s="73"/>
      <c r="D34" s="73"/>
      <c r="E34" s="73"/>
      <c r="F34" s="3">
        <f>F16</f>
        <v>-2787.3999999999996</v>
      </c>
    </row>
    <row r="35" spans="1:6" ht="18" customHeight="1">
      <c r="A35" s="70" t="s">
        <v>96</v>
      </c>
      <c r="B35" s="70"/>
      <c r="C35" s="70"/>
      <c r="D35" s="70"/>
      <c r="E35" s="70"/>
      <c r="F35" s="3">
        <f>F33+F34</f>
        <v>-1145.9699999999975</v>
      </c>
    </row>
    <row r="36" ht="11.25" customHeight="1"/>
    <row r="38" spans="1:6" ht="15.75">
      <c r="A38" s="29" t="s">
        <v>28</v>
      </c>
      <c r="B38" s="29" t="s">
        <v>19</v>
      </c>
      <c r="C38" s="102" t="s">
        <v>40</v>
      </c>
      <c r="D38" s="103"/>
      <c r="E38" s="104"/>
      <c r="F38" s="29" t="s">
        <v>41</v>
      </c>
    </row>
    <row r="39" spans="1:6" ht="15.75">
      <c r="A39" s="77"/>
      <c r="B39" s="78" t="s">
        <v>105</v>
      </c>
      <c r="C39" s="105" t="s">
        <v>106</v>
      </c>
      <c r="D39" s="106"/>
      <c r="E39" s="107"/>
      <c r="F39" s="79">
        <f>2*179*12</f>
        <v>4296</v>
      </c>
    </row>
    <row r="40" spans="1:6" ht="15.75">
      <c r="A40" s="77"/>
      <c r="B40" s="78"/>
      <c r="C40" s="80"/>
      <c r="D40" s="81"/>
      <c r="E40" s="82"/>
      <c r="F40" s="79"/>
    </row>
    <row r="41" spans="1:6" ht="15.75">
      <c r="A41" s="4"/>
      <c r="B41" s="6"/>
      <c r="C41" s="92"/>
      <c r="D41" s="93"/>
      <c r="E41" s="94"/>
      <c r="F41" s="7"/>
    </row>
    <row r="42" spans="1:6" s="28" customFormat="1" ht="15.75">
      <c r="A42" s="95" t="s">
        <v>42</v>
      </c>
      <c r="B42" s="95"/>
      <c r="C42" s="95"/>
      <c r="D42" s="95"/>
      <c r="E42" s="95"/>
      <c r="F42" s="30">
        <f>SUM(F39:F41)</f>
        <v>4296</v>
      </c>
    </row>
  </sheetData>
  <sheetProtection/>
  <mergeCells count="19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A42:E42"/>
    <mergeCell ref="B29:E29"/>
    <mergeCell ref="B30:E30"/>
    <mergeCell ref="B31:E31"/>
    <mergeCell ref="C38:E38"/>
    <mergeCell ref="C39:E39"/>
    <mergeCell ref="C41:E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1"/>
  <sheetViews>
    <sheetView view="pageBreakPreview" zoomScaleSheetLayoutView="100" zoomScalePageLayoutView="0" workbookViewId="0" topLeftCell="A3">
      <selection activeCell="F30" sqref="F30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6" t="s">
        <v>43</v>
      </c>
      <c r="B1" s="96"/>
      <c r="C1" s="96"/>
      <c r="D1" s="96"/>
      <c r="E1" s="96"/>
      <c r="F1" s="96"/>
      <c r="G1" s="74"/>
    </row>
    <row r="2" spans="1:8" ht="15.75">
      <c r="A2" s="96" t="s">
        <v>89</v>
      </c>
      <c r="B2" s="96"/>
      <c r="C2" s="96"/>
      <c r="D2" s="96"/>
      <c r="E2" s="96"/>
      <c r="F2" s="96"/>
      <c r="G2" s="9"/>
      <c r="H2" s="10"/>
    </row>
    <row r="3" ht="9" customHeight="1"/>
    <row r="4" spans="1:6" ht="15.75" hidden="1" outlineLevel="1">
      <c r="A4" s="12" t="s">
        <v>70</v>
      </c>
      <c r="C4" s="12"/>
      <c r="D4" s="12"/>
      <c r="E4" s="12"/>
      <c r="F4" s="12"/>
    </row>
    <row r="5" spans="1:6" ht="15.75" hidden="1" outlineLevel="1">
      <c r="A5" s="12" t="s">
        <v>21</v>
      </c>
      <c r="C5" s="12"/>
      <c r="D5" s="12">
        <v>241.4</v>
      </c>
      <c r="E5" s="12" t="s">
        <v>22</v>
      </c>
      <c r="F5" s="12"/>
    </row>
    <row r="6" ht="9" customHeight="1" collapsed="1">
      <c r="I6" s="32"/>
    </row>
    <row r="7" spans="1:6" ht="15.75">
      <c r="A7" s="9"/>
      <c r="C7" s="9"/>
      <c r="D7" s="13"/>
      <c r="E7" s="9"/>
      <c r="F7" s="9"/>
    </row>
    <row r="8" spans="1:6" ht="15.75">
      <c r="A8" s="9" t="s">
        <v>25</v>
      </c>
      <c r="C8" s="12"/>
      <c r="D8" s="14">
        <f>C16</f>
        <v>-2699.82</v>
      </c>
      <c r="E8" s="12" t="s">
        <v>26</v>
      </c>
      <c r="F8" s="12"/>
    </row>
    <row r="9" spans="2:6" ht="15.75">
      <c r="B9" s="12"/>
      <c r="C9" s="12"/>
      <c r="D9" s="12"/>
      <c r="E9" s="12"/>
      <c r="F9" s="15" t="s">
        <v>27</v>
      </c>
    </row>
    <row r="10" spans="1:6" s="11" customFormat="1" ht="28.5" customHeight="1">
      <c r="A10" s="4" t="s">
        <v>28</v>
      </c>
      <c r="B10" s="16" t="s">
        <v>29</v>
      </c>
      <c r="C10" s="17" t="s">
        <v>30</v>
      </c>
      <c r="D10" s="17" t="s">
        <v>0</v>
      </c>
      <c r="E10" s="17" t="s">
        <v>31</v>
      </c>
      <c r="F10" s="17" t="s">
        <v>44</v>
      </c>
    </row>
    <row r="11" spans="1:9" s="20" customFormat="1" ht="30" customHeight="1">
      <c r="A11" s="4">
        <v>1</v>
      </c>
      <c r="B11" s="18" t="s">
        <v>2</v>
      </c>
      <c r="C11" s="61">
        <v>-2259.5</v>
      </c>
      <c r="D11" s="59">
        <v>27114</v>
      </c>
      <c r="E11" s="59">
        <v>27114</v>
      </c>
      <c r="F11" s="59">
        <f>C11-D11+E11</f>
        <v>-2259.5</v>
      </c>
      <c r="G11" s="16" t="s">
        <v>46</v>
      </c>
      <c r="H11" s="16">
        <v>9.36</v>
      </c>
      <c r="I11" s="71">
        <f>H11*12*H20</f>
        <v>27114.048</v>
      </c>
    </row>
    <row r="12" spans="1:9" s="20" customFormat="1" ht="15.75">
      <c r="A12" s="4">
        <v>2</v>
      </c>
      <c r="B12" s="18" t="s">
        <v>3</v>
      </c>
      <c r="C12" s="61">
        <v>-251.06</v>
      </c>
      <c r="D12" s="59">
        <v>3012.72</v>
      </c>
      <c r="E12" s="59">
        <v>3012.72</v>
      </c>
      <c r="F12" s="59">
        <f>C12-D12+E12</f>
        <v>-251.05999999999995</v>
      </c>
      <c r="G12" s="16" t="s">
        <v>47</v>
      </c>
      <c r="H12" s="16">
        <v>3.2</v>
      </c>
      <c r="I12" s="72">
        <f>H12*12*H20</f>
        <v>9269.760000000002</v>
      </c>
    </row>
    <row r="13" spans="1:9" s="20" customFormat="1" ht="29.25" customHeight="1">
      <c r="A13" s="4">
        <v>3</v>
      </c>
      <c r="B13" s="18" t="s">
        <v>51</v>
      </c>
      <c r="C13" s="61">
        <v>-123.12</v>
      </c>
      <c r="D13" s="59">
        <v>1477.44</v>
      </c>
      <c r="E13" s="59">
        <v>1477.44</v>
      </c>
      <c r="F13" s="59">
        <f>C13-D13+E13</f>
        <v>-123.11999999999989</v>
      </c>
      <c r="G13" s="16" t="s">
        <v>91</v>
      </c>
      <c r="H13" s="16">
        <v>2.75</v>
      </c>
      <c r="I13" s="72">
        <f>H13*H20*12</f>
        <v>7966.200000000001</v>
      </c>
    </row>
    <row r="14" spans="1:8" s="20" customFormat="1" ht="30" customHeight="1">
      <c r="A14" s="4">
        <v>4</v>
      </c>
      <c r="B14" s="18" t="s">
        <v>52</v>
      </c>
      <c r="C14" s="61">
        <v>-62.76</v>
      </c>
      <c r="D14" s="59">
        <v>753.12</v>
      </c>
      <c r="E14" s="59">
        <v>753.12</v>
      </c>
      <c r="F14" s="59">
        <f>C14-D14+E14</f>
        <v>-62.75999999999999</v>
      </c>
      <c r="G14" s="19"/>
      <c r="H14" s="19"/>
    </row>
    <row r="15" spans="1:8" s="20" customFormat="1" ht="30" customHeight="1">
      <c r="A15" s="4">
        <v>5</v>
      </c>
      <c r="B15" s="18" t="s">
        <v>4</v>
      </c>
      <c r="C15" s="61">
        <v>-3.38</v>
      </c>
      <c r="D15" s="59">
        <v>1054.58</v>
      </c>
      <c r="E15" s="59">
        <v>532.36</v>
      </c>
      <c r="F15" s="59">
        <f>C15-D15+E15</f>
        <v>-525.6</v>
      </c>
      <c r="G15" s="19"/>
      <c r="H15" s="19"/>
    </row>
    <row r="16" spans="1:6" ht="19.5" customHeight="1">
      <c r="A16" s="4"/>
      <c r="B16" s="18" t="s">
        <v>5</v>
      </c>
      <c r="C16" s="60">
        <f>SUM(C11:C15)</f>
        <v>-2699.82</v>
      </c>
      <c r="D16" s="60">
        <f>SUM(D11:D15)</f>
        <v>33411.86</v>
      </c>
      <c r="E16" s="60">
        <f>SUM(E11:E15)</f>
        <v>32889.64</v>
      </c>
      <c r="F16" s="59">
        <f>SUM(F11:F15)</f>
        <v>-3222.0399999999995</v>
      </c>
    </row>
    <row r="17" ht="11.25" customHeight="1"/>
    <row r="18" spans="1:6" ht="15.75">
      <c r="A18" s="96" t="s">
        <v>32</v>
      </c>
      <c r="B18" s="96"/>
      <c r="C18" s="96"/>
      <c r="D18" s="96"/>
      <c r="E18" s="96"/>
      <c r="F18" s="96"/>
    </row>
    <row r="19" spans="1:8" ht="15.75">
      <c r="A19" s="74"/>
      <c r="B19" s="74"/>
      <c r="C19" s="74"/>
      <c r="D19" s="74"/>
      <c r="E19" s="74"/>
      <c r="F19" s="74"/>
      <c r="H19" s="5" t="s">
        <v>33</v>
      </c>
    </row>
    <row r="20" spans="1:8" ht="33" customHeight="1">
      <c r="A20" s="17" t="s">
        <v>45</v>
      </c>
      <c r="B20" s="97" t="s">
        <v>7</v>
      </c>
      <c r="C20" s="97"/>
      <c r="D20" s="97"/>
      <c r="E20" s="97"/>
      <c r="F20" s="21" t="s">
        <v>20</v>
      </c>
      <c r="G20" s="22"/>
      <c r="H20" s="5">
        <f>D5</f>
        <v>241.4</v>
      </c>
    </row>
    <row r="21" spans="1:10" ht="18" customHeight="1">
      <c r="A21" s="23">
        <v>1</v>
      </c>
      <c r="B21" s="98" t="s">
        <v>9</v>
      </c>
      <c r="C21" s="98"/>
      <c r="D21" s="98"/>
      <c r="E21" s="98"/>
      <c r="F21" s="1">
        <f>I12</f>
        <v>9269.760000000002</v>
      </c>
      <c r="G21" s="24"/>
      <c r="H21" s="5" t="s">
        <v>34</v>
      </c>
      <c r="I21" s="16" t="s">
        <v>35</v>
      </c>
      <c r="J21" s="16" t="s">
        <v>36</v>
      </c>
    </row>
    <row r="22" spans="1:10" ht="18" customHeight="1">
      <c r="A22" s="25">
        <v>2</v>
      </c>
      <c r="B22" s="99" t="s">
        <v>52</v>
      </c>
      <c r="C22" s="99"/>
      <c r="D22" s="99"/>
      <c r="E22" s="99"/>
      <c r="F22" s="2">
        <f>D14</f>
        <v>753.12</v>
      </c>
      <c r="G22" s="24"/>
      <c r="I22" s="16">
        <f>1.4825*H20</f>
        <v>357.8755</v>
      </c>
      <c r="J22" s="16"/>
    </row>
    <row r="23" spans="1:10" ht="30.75" customHeight="1">
      <c r="A23" s="25">
        <v>3</v>
      </c>
      <c r="B23" s="99" t="s">
        <v>93</v>
      </c>
      <c r="C23" s="99"/>
      <c r="D23" s="99"/>
      <c r="E23" s="99"/>
      <c r="F23" s="2">
        <f>I13</f>
        <v>7966.200000000001</v>
      </c>
      <c r="G23" s="24"/>
      <c r="I23" s="16">
        <f>I22*12</f>
        <v>4294.505999999999</v>
      </c>
      <c r="J23" s="16"/>
    </row>
    <row r="24" spans="1:7" ht="18" customHeight="1">
      <c r="A24" s="25">
        <v>4</v>
      </c>
      <c r="B24" s="99" t="s">
        <v>94</v>
      </c>
      <c r="C24" s="99"/>
      <c r="D24" s="99"/>
      <c r="E24" s="99"/>
      <c r="F24" s="2">
        <f>I25</f>
        <v>2400</v>
      </c>
      <c r="G24" s="24"/>
    </row>
    <row r="25" spans="1:9" ht="18" customHeight="1">
      <c r="A25" s="25">
        <v>5</v>
      </c>
      <c r="B25" s="99" t="s">
        <v>14</v>
      </c>
      <c r="C25" s="99"/>
      <c r="D25" s="99"/>
      <c r="E25" s="99"/>
      <c r="F25" s="2">
        <f>F26+F27+F28</f>
        <v>2266</v>
      </c>
      <c r="G25" s="24"/>
      <c r="H25" s="5" t="s">
        <v>92</v>
      </c>
      <c r="I25" s="5">
        <v>2400</v>
      </c>
    </row>
    <row r="26" spans="1:7" ht="16.5" customHeight="1">
      <c r="A26" s="25" t="s">
        <v>15</v>
      </c>
      <c r="B26" s="99" t="s">
        <v>37</v>
      </c>
      <c r="C26" s="99"/>
      <c r="D26" s="99"/>
      <c r="E26" s="99"/>
      <c r="F26" s="3">
        <f>F39</f>
        <v>2266</v>
      </c>
      <c r="G26" s="12"/>
    </row>
    <row r="27" spans="1:7" ht="16.5" customHeight="1">
      <c r="A27" s="25" t="s">
        <v>15</v>
      </c>
      <c r="B27" s="99" t="s">
        <v>38</v>
      </c>
      <c r="C27" s="99"/>
      <c r="D27" s="99"/>
      <c r="E27" s="99"/>
      <c r="F27" s="3">
        <v>0</v>
      </c>
      <c r="G27" s="12"/>
    </row>
    <row r="28" spans="1:7" ht="16.5" customHeight="1">
      <c r="A28" s="25" t="s">
        <v>15</v>
      </c>
      <c r="B28" s="99" t="s">
        <v>39</v>
      </c>
      <c r="C28" s="99"/>
      <c r="D28" s="99"/>
      <c r="E28" s="99"/>
      <c r="F28" s="3">
        <v>0</v>
      </c>
      <c r="G28" s="12"/>
    </row>
    <row r="29" spans="1:7" ht="17.25" customHeight="1">
      <c r="A29" s="25">
        <v>6</v>
      </c>
      <c r="B29" s="100" t="s">
        <v>3</v>
      </c>
      <c r="C29" s="100"/>
      <c r="D29" s="100"/>
      <c r="E29" s="100"/>
      <c r="F29" s="3">
        <f>D12+D13</f>
        <v>4490.16</v>
      </c>
      <c r="G29" s="12"/>
    </row>
    <row r="30" spans="1:7" ht="17.25" customHeight="1">
      <c r="A30" s="25">
        <v>7</v>
      </c>
      <c r="B30" s="100" t="s">
        <v>4</v>
      </c>
      <c r="C30" s="100"/>
      <c r="D30" s="100"/>
      <c r="E30" s="100"/>
      <c r="F30" s="3">
        <f>D15</f>
        <v>1054.58</v>
      </c>
      <c r="G30" s="12"/>
    </row>
    <row r="31" spans="1:7" s="28" customFormat="1" ht="21" customHeight="1">
      <c r="A31" s="26"/>
      <c r="B31" s="101" t="s">
        <v>16</v>
      </c>
      <c r="C31" s="101"/>
      <c r="D31" s="101"/>
      <c r="E31" s="101"/>
      <c r="F31" s="27">
        <f>F21+F22+F23+F24+F25+F29+F30</f>
        <v>28199.82</v>
      </c>
      <c r="G31" s="9"/>
    </row>
    <row r="33" spans="1:6" ht="18" customHeight="1">
      <c r="A33" s="73" t="s">
        <v>97</v>
      </c>
      <c r="B33" s="73"/>
      <c r="C33" s="73"/>
      <c r="D33" s="73"/>
      <c r="E33" s="73"/>
      <c r="F33" s="3">
        <f>D16-F31+D7</f>
        <v>5212.040000000001</v>
      </c>
    </row>
    <row r="34" spans="1:6" ht="20.25" customHeight="1">
      <c r="A34" s="73" t="s">
        <v>95</v>
      </c>
      <c r="B34" s="73"/>
      <c r="C34" s="73"/>
      <c r="D34" s="73"/>
      <c r="E34" s="73"/>
      <c r="F34" s="3">
        <f>F16</f>
        <v>-3222.0399999999995</v>
      </c>
    </row>
    <row r="35" spans="1:6" ht="18" customHeight="1">
      <c r="A35" s="70" t="s">
        <v>96</v>
      </c>
      <c r="B35" s="70"/>
      <c r="C35" s="70"/>
      <c r="D35" s="70"/>
      <c r="E35" s="70"/>
      <c r="F35" s="3">
        <f>F33+F34</f>
        <v>1990.0000000000014</v>
      </c>
    </row>
    <row r="36" ht="11.25" customHeight="1"/>
    <row r="38" spans="1:6" ht="15.75">
      <c r="A38" s="29" t="s">
        <v>28</v>
      </c>
      <c r="B38" s="29" t="s">
        <v>19</v>
      </c>
      <c r="C38" s="102" t="s">
        <v>40</v>
      </c>
      <c r="D38" s="103"/>
      <c r="E38" s="104"/>
      <c r="F38" s="29" t="s">
        <v>41</v>
      </c>
    </row>
    <row r="39" spans="1:6" s="34" customFormat="1" ht="15.75">
      <c r="A39" s="33"/>
      <c r="B39" s="36">
        <v>42209</v>
      </c>
      <c r="C39" s="108" t="s">
        <v>90</v>
      </c>
      <c r="D39" s="109"/>
      <c r="E39" s="110"/>
      <c r="F39" s="35">
        <v>2266</v>
      </c>
    </row>
    <row r="40" spans="1:6" ht="15.75">
      <c r="A40" s="4"/>
      <c r="B40" s="6"/>
      <c r="C40" s="92"/>
      <c r="D40" s="93"/>
      <c r="E40" s="94"/>
      <c r="F40" s="7"/>
    </row>
    <row r="41" spans="1:6" s="28" customFormat="1" ht="15.75">
      <c r="A41" s="95" t="s">
        <v>42</v>
      </c>
      <c r="B41" s="95"/>
      <c r="C41" s="95"/>
      <c r="D41" s="95"/>
      <c r="E41" s="95"/>
      <c r="F41" s="30">
        <f>SUM(F39:F40)</f>
        <v>2266</v>
      </c>
    </row>
  </sheetData>
  <sheetProtection selectLockedCells="1" selectUnlockedCells="1"/>
  <mergeCells count="19">
    <mergeCell ref="A41:E41"/>
    <mergeCell ref="B29:E29"/>
    <mergeCell ref="B30:E30"/>
    <mergeCell ref="B31:E31"/>
    <mergeCell ref="C38:E38"/>
    <mergeCell ref="C39:E39"/>
    <mergeCell ref="C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1"/>
  <sheetViews>
    <sheetView view="pageBreakPreview" zoomScaleSheetLayoutView="100" zoomScalePageLayoutView="0" workbookViewId="0" topLeftCell="A18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6" t="s">
        <v>43</v>
      </c>
      <c r="B1" s="96"/>
      <c r="C1" s="96"/>
      <c r="D1" s="96"/>
      <c r="E1" s="96"/>
      <c r="F1" s="96"/>
      <c r="G1" s="8"/>
    </row>
    <row r="2" spans="1:8" ht="15.75">
      <c r="A2" s="96" t="s">
        <v>89</v>
      </c>
      <c r="B2" s="96"/>
      <c r="C2" s="96"/>
      <c r="D2" s="96"/>
      <c r="E2" s="96"/>
      <c r="F2" s="96"/>
      <c r="G2" s="9"/>
      <c r="H2" s="10"/>
    </row>
    <row r="3" ht="9" customHeight="1"/>
    <row r="4" spans="1:6" ht="15.75" hidden="1" outlineLevel="1">
      <c r="A4" s="12" t="s">
        <v>70</v>
      </c>
      <c r="C4" s="12"/>
      <c r="D4" s="12"/>
      <c r="E4" s="12"/>
      <c r="F4" s="12"/>
    </row>
    <row r="5" spans="1:6" ht="15.75" hidden="1" outlineLevel="1">
      <c r="A5" s="12" t="s">
        <v>21</v>
      </c>
      <c r="C5" s="12"/>
      <c r="D5" s="12">
        <v>241.4</v>
      </c>
      <c r="E5" s="12" t="s">
        <v>22</v>
      </c>
      <c r="F5" s="12"/>
    </row>
    <row r="6" ht="9" customHeight="1" collapsed="1">
      <c r="I6" s="32"/>
    </row>
    <row r="7" spans="1:6" ht="15.75">
      <c r="A7" s="9" t="s">
        <v>23</v>
      </c>
      <c r="C7" s="9"/>
      <c r="D7" s="13">
        <f>'2014'!B32</f>
        <v>-9152.65</v>
      </c>
      <c r="E7" s="9" t="s">
        <v>24</v>
      </c>
      <c r="F7" s="9"/>
    </row>
    <row r="8" spans="1:6" ht="15.75">
      <c r="A8" s="9" t="s">
        <v>25</v>
      </c>
      <c r="C8" s="12"/>
      <c r="D8" s="14">
        <f>C16</f>
        <v>-2699.82</v>
      </c>
      <c r="E8" s="12" t="s">
        <v>26</v>
      </c>
      <c r="F8" s="12"/>
    </row>
    <row r="9" spans="2:6" ht="15.75">
      <c r="B9" s="12"/>
      <c r="C9" s="12"/>
      <c r="D9" s="12"/>
      <c r="E9" s="12"/>
      <c r="F9" s="15" t="s">
        <v>27</v>
      </c>
    </row>
    <row r="10" spans="1:6" s="11" customFormat="1" ht="28.5" customHeight="1">
      <c r="A10" s="4" t="s">
        <v>28</v>
      </c>
      <c r="B10" s="16" t="s">
        <v>29</v>
      </c>
      <c r="C10" s="17" t="s">
        <v>30</v>
      </c>
      <c r="D10" s="17" t="s">
        <v>0</v>
      </c>
      <c r="E10" s="17" t="s">
        <v>31</v>
      </c>
      <c r="F10" s="17" t="s">
        <v>44</v>
      </c>
    </row>
    <row r="11" spans="1:9" s="20" customFormat="1" ht="30" customHeight="1">
      <c r="A11" s="4">
        <v>1</v>
      </c>
      <c r="B11" s="18" t="s">
        <v>2</v>
      </c>
      <c r="C11" s="61">
        <v>-2259.5</v>
      </c>
      <c r="D11" s="59">
        <v>27114</v>
      </c>
      <c r="E11" s="59">
        <v>27114</v>
      </c>
      <c r="F11" s="59">
        <f>C11-D11+E11</f>
        <v>-2259.5</v>
      </c>
      <c r="G11" s="16" t="s">
        <v>46</v>
      </c>
      <c r="H11" s="16">
        <v>9.36</v>
      </c>
      <c r="I11" s="71">
        <f>H11*12*H20</f>
        <v>27114.048</v>
      </c>
    </row>
    <row r="12" spans="1:9" s="20" customFormat="1" ht="15.75">
      <c r="A12" s="4">
        <v>2</v>
      </c>
      <c r="B12" s="18" t="s">
        <v>3</v>
      </c>
      <c r="C12" s="61">
        <v>-251.06</v>
      </c>
      <c r="D12" s="59">
        <v>3012.72</v>
      </c>
      <c r="E12" s="59">
        <v>3012.72</v>
      </c>
      <c r="F12" s="59">
        <f>C12-D12+E12</f>
        <v>-251.05999999999995</v>
      </c>
      <c r="G12" s="16" t="s">
        <v>47</v>
      </c>
      <c r="H12" s="16">
        <v>3.2</v>
      </c>
      <c r="I12" s="72">
        <f>H12*12*H20</f>
        <v>9269.760000000002</v>
      </c>
    </row>
    <row r="13" spans="1:9" s="20" customFormat="1" ht="29.25" customHeight="1">
      <c r="A13" s="4">
        <v>3</v>
      </c>
      <c r="B13" s="18" t="s">
        <v>51</v>
      </c>
      <c r="C13" s="61">
        <v>-123.12</v>
      </c>
      <c r="D13" s="59">
        <v>1477.44</v>
      </c>
      <c r="E13" s="59">
        <v>1477.44</v>
      </c>
      <c r="F13" s="59">
        <f>C13-D13+E13</f>
        <v>-123.11999999999989</v>
      </c>
      <c r="G13" s="16" t="s">
        <v>91</v>
      </c>
      <c r="H13" s="16">
        <v>2.75</v>
      </c>
      <c r="I13" s="72">
        <f>H13*H20*12</f>
        <v>7966.200000000001</v>
      </c>
    </row>
    <row r="14" spans="1:8" s="20" customFormat="1" ht="30" customHeight="1">
      <c r="A14" s="4">
        <v>4</v>
      </c>
      <c r="B14" s="18" t="s">
        <v>52</v>
      </c>
      <c r="C14" s="61">
        <v>-62.76</v>
      </c>
      <c r="D14" s="59">
        <v>753.12</v>
      </c>
      <c r="E14" s="59">
        <v>753.12</v>
      </c>
      <c r="F14" s="59">
        <f>C14-D14+E14</f>
        <v>-62.75999999999999</v>
      </c>
      <c r="G14" s="19"/>
      <c r="H14" s="19"/>
    </row>
    <row r="15" spans="1:8" s="20" customFormat="1" ht="30" customHeight="1">
      <c r="A15" s="4">
        <v>5</v>
      </c>
      <c r="B15" s="18" t="s">
        <v>4</v>
      </c>
      <c r="C15" s="61">
        <v>-3.38</v>
      </c>
      <c r="D15" s="59">
        <v>1054.58</v>
      </c>
      <c r="E15" s="59">
        <v>532.36</v>
      </c>
      <c r="F15" s="59">
        <f>C15-D15+E15</f>
        <v>-525.6</v>
      </c>
      <c r="G15" s="19"/>
      <c r="H15" s="19"/>
    </row>
    <row r="16" spans="1:6" ht="19.5" customHeight="1">
      <c r="A16" s="4"/>
      <c r="B16" s="18" t="s">
        <v>5</v>
      </c>
      <c r="C16" s="60">
        <f>SUM(C11:C15)</f>
        <v>-2699.82</v>
      </c>
      <c r="D16" s="60">
        <f>SUM(D11:D15)</f>
        <v>33411.86</v>
      </c>
      <c r="E16" s="60">
        <f>SUM(E11:E15)</f>
        <v>32889.64</v>
      </c>
      <c r="F16" s="59">
        <f>SUM(F11:F15)</f>
        <v>-3222.0399999999995</v>
      </c>
    </row>
    <row r="17" ht="11.25" customHeight="1"/>
    <row r="18" spans="1:6" ht="15.75">
      <c r="A18" s="96" t="s">
        <v>32</v>
      </c>
      <c r="B18" s="96"/>
      <c r="C18" s="96"/>
      <c r="D18" s="96"/>
      <c r="E18" s="96"/>
      <c r="F18" s="96"/>
    </row>
    <row r="19" spans="1:8" ht="15.75">
      <c r="A19" s="31"/>
      <c r="B19" s="8"/>
      <c r="C19" s="8"/>
      <c r="D19" s="8"/>
      <c r="E19" s="8"/>
      <c r="F19" s="8"/>
      <c r="H19" s="5" t="s">
        <v>33</v>
      </c>
    </row>
    <row r="20" spans="1:8" ht="33" customHeight="1">
      <c r="A20" s="17" t="s">
        <v>45</v>
      </c>
      <c r="B20" s="97" t="s">
        <v>7</v>
      </c>
      <c r="C20" s="97"/>
      <c r="D20" s="97"/>
      <c r="E20" s="97"/>
      <c r="F20" s="21" t="s">
        <v>20</v>
      </c>
      <c r="G20" s="22"/>
      <c r="H20" s="5">
        <f>D5</f>
        <v>241.4</v>
      </c>
    </row>
    <row r="21" spans="1:10" ht="18" customHeight="1">
      <c r="A21" s="23">
        <v>1</v>
      </c>
      <c r="B21" s="98" t="s">
        <v>9</v>
      </c>
      <c r="C21" s="98"/>
      <c r="D21" s="98"/>
      <c r="E21" s="98"/>
      <c r="F21" s="1">
        <f>I12</f>
        <v>9269.760000000002</v>
      </c>
      <c r="G21" s="24"/>
      <c r="H21" s="5" t="s">
        <v>34</v>
      </c>
      <c r="I21" s="16" t="s">
        <v>35</v>
      </c>
      <c r="J21" s="16" t="s">
        <v>36</v>
      </c>
    </row>
    <row r="22" spans="1:10" ht="18" customHeight="1">
      <c r="A22" s="25">
        <v>2</v>
      </c>
      <c r="B22" s="99" t="s">
        <v>52</v>
      </c>
      <c r="C22" s="99"/>
      <c r="D22" s="99"/>
      <c r="E22" s="99"/>
      <c r="F22" s="2">
        <f>D14</f>
        <v>753.12</v>
      </c>
      <c r="G22" s="24"/>
      <c r="I22" s="16">
        <f>1.4825*H20</f>
        <v>357.8755</v>
      </c>
      <c r="J22" s="16"/>
    </row>
    <row r="23" spans="1:10" ht="30.75" customHeight="1">
      <c r="A23" s="25">
        <v>3</v>
      </c>
      <c r="B23" s="99" t="s">
        <v>93</v>
      </c>
      <c r="C23" s="99"/>
      <c r="D23" s="99"/>
      <c r="E23" s="99"/>
      <c r="F23" s="2">
        <f>I13</f>
        <v>7966.200000000001</v>
      </c>
      <c r="G23" s="24"/>
      <c r="I23" s="16">
        <f>I22*12</f>
        <v>4294.505999999999</v>
      </c>
      <c r="J23" s="16"/>
    </row>
    <row r="24" spans="1:7" ht="18" customHeight="1">
      <c r="A24" s="25">
        <v>4</v>
      </c>
      <c r="B24" s="99" t="s">
        <v>94</v>
      </c>
      <c r="C24" s="99"/>
      <c r="D24" s="99"/>
      <c r="E24" s="99"/>
      <c r="F24" s="2">
        <f>I25</f>
        <v>2400</v>
      </c>
      <c r="G24" s="24"/>
    </row>
    <row r="25" spans="1:9" ht="18" customHeight="1">
      <c r="A25" s="25">
        <v>5</v>
      </c>
      <c r="B25" s="99" t="s">
        <v>14</v>
      </c>
      <c r="C25" s="99"/>
      <c r="D25" s="99"/>
      <c r="E25" s="99"/>
      <c r="F25" s="2">
        <f>F26+F27+F28</f>
        <v>2266</v>
      </c>
      <c r="G25" s="24"/>
      <c r="H25" s="5" t="s">
        <v>92</v>
      </c>
      <c r="I25" s="5">
        <v>2400</v>
      </c>
    </row>
    <row r="26" spans="1:7" ht="16.5" customHeight="1">
      <c r="A26" s="25" t="s">
        <v>15</v>
      </c>
      <c r="B26" s="99" t="s">
        <v>37</v>
      </c>
      <c r="C26" s="99"/>
      <c r="D26" s="99"/>
      <c r="E26" s="99"/>
      <c r="F26" s="3">
        <f>F39</f>
        <v>2266</v>
      </c>
      <c r="G26" s="12"/>
    </row>
    <row r="27" spans="1:7" ht="16.5" customHeight="1">
      <c r="A27" s="25" t="s">
        <v>15</v>
      </c>
      <c r="B27" s="99" t="s">
        <v>38</v>
      </c>
      <c r="C27" s="99"/>
      <c r="D27" s="99"/>
      <c r="E27" s="99"/>
      <c r="F27" s="3">
        <v>0</v>
      </c>
      <c r="G27" s="12"/>
    </row>
    <row r="28" spans="1:7" ht="16.5" customHeight="1">
      <c r="A28" s="25" t="s">
        <v>15</v>
      </c>
      <c r="B28" s="99" t="s">
        <v>39</v>
      </c>
      <c r="C28" s="99"/>
      <c r="D28" s="99"/>
      <c r="E28" s="99"/>
      <c r="F28" s="3">
        <v>0</v>
      </c>
      <c r="G28" s="12"/>
    </row>
    <row r="29" spans="1:7" ht="17.25" customHeight="1">
      <c r="A29" s="25">
        <v>6</v>
      </c>
      <c r="B29" s="100" t="s">
        <v>3</v>
      </c>
      <c r="C29" s="100"/>
      <c r="D29" s="100"/>
      <c r="E29" s="100"/>
      <c r="F29" s="3">
        <f>D12+D13</f>
        <v>4490.16</v>
      </c>
      <c r="G29" s="12"/>
    </row>
    <row r="30" spans="1:7" ht="17.25" customHeight="1">
      <c r="A30" s="25">
        <v>7</v>
      </c>
      <c r="B30" s="100" t="s">
        <v>4</v>
      </c>
      <c r="C30" s="100"/>
      <c r="D30" s="100"/>
      <c r="E30" s="100"/>
      <c r="F30" s="3">
        <f>D15</f>
        <v>1054.58</v>
      </c>
      <c r="G30" s="12"/>
    </row>
    <row r="31" spans="1:7" s="28" customFormat="1" ht="21" customHeight="1">
      <c r="A31" s="26"/>
      <c r="B31" s="101" t="s">
        <v>16</v>
      </c>
      <c r="C31" s="101"/>
      <c r="D31" s="101"/>
      <c r="E31" s="101"/>
      <c r="F31" s="27">
        <f>F21+F22+F23+F24+F25+F29+F30</f>
        <v>28199.82</v>
      </c>
      <c r="G31" s="9"/>
    </row>
    <row r="33" spans="1:6" ht="18" customHeight="1">
      <c r="A33" s="73" t="s">
        <v>97</v>
      </c>
      <c r="B33" s="73"/>
      <c r="C33" s="73"/>
      <c r="D33" s="73"/>
      <c r="E33" s="73"/>
      <c r="F33" s="3">
        <f>D16-F31+D7</f>
        <v>-3940.6099999999988</v>
      </c>
    </row>
    <row r="34" spans="1:6" ht="20.25" customHeight="1">
      <c r="A34" s="69" t="s">
        <v>95</v>
      </c>
      <c r="B34" s="69"/>
      <c r="C34" s="69"/>
      <c r="D34" s="69"/>
      <c r="E34" s="69"/>
      <c r="F34" s="3">
        <f>F16</f>
        <v>-3222.0399999999995</v>
      </c>
    </row>
    <row r="35" spans="1:6" ht="18" customHeight="1">
      <c r="A35" s="70" t="s">
        <v>96</v>
      </c>
      <c r="B35" s="70"/>
      <c r="C35" s="70"/>
      <c r="D35" s="70"/>
      <c r="E35" s="70"/>
      <c r="F35" s="3">
        <f>F33+F34</f>
        <v>-7162.649999999998</v>
      </c>
    </row>
    <row r="36" ht="11.25" customHeight="1"/>
    <row r="38" spans="1:6" ht="15.75">
      <c r="A38" s="29" t="s">
        <v>28</v>
      </c>
      <c r="B38" s="29" t="s">
        <v>19</v>
      </c>
      <c r="C38" s="102" t="s">
        <v>40</v>
      </c>
      <c r="D38" s="103"/>
      <c r="E38" s="104"/>
      <c r="F38" s="29" t="s">
        <v>41</v>
      </c>
    </row>
    <row r="39" spans="1:6" s="34" customFormat="1" ht="15.75">
      <c r="A39" s="33"/>
      <c r="B39" s="36">
        <v>42209</v>
      </c>
      <c r="C39" s="108" t="s">
        <v>90</v>
      </c>
      <c r="D39" s="109"/>
      <c r="E39" s="110"/>
      <c r="F39" s="35">
        <v>2266</v>
      </c>
    </row>
    <row r="40" spans="1:6" ht="15.75">
      <c r="A40" s="4"/>
      <c r="B40" s="6"/>
      <c r="C40" s="92"/>
      <c r="D40" s="93"/>
      <c r="E40" s="94"/>
      <c r="F40" s="7"/>
    </row>
    <row r="41" spans="1:6" s="28" customFormat="1" ht="15.75">
      <c r="A41" s="95" t="s">
        <v>42</v>
      </c>
      <c r="B41" s="95"/>
      <c r="C41" s="95"/>
      <c r="D41" s="95"/>
      <c r="E41" s="95"/>
      <c r="F41" s="30">
        <f>SUM(F39:F40)</f>
        <v>2266</v>
      </c>
    </row>
  </sheetData>
  <sheetProtection selectLockedCells="1" selectUnlockedCells="1"/>
  <mergeCells count="19">
    <mergeCell ref="B23:E23"/>
    <mergeCell ref="B24:E24"/>
    <mergeCell ref="B25:E25"/>
    <mergeCell ref="A1:F1"/>
    <mergeCell ref="A2:F2"/>
    <mergeCell ref="A18:F18"/>
    <mergeCell ref="B20:E20"/>
    <mergeCell ref="B21:E21"/>
    <mergeCell ref="B22:E22"/>
    <mergeCell ref="C39:E39"/>
    <mergeCell ref="C40:E40"/>
    <mergeCell ref="A41:E41"/>
    <mergeCell ref="B26:E26"/>
    <mergeCell ref="B27:E27"/>
    <mergeCell ref="B28:E28"/>
    <mergeCell ref="C38:E38"/>
    <mergeCell ref="B29:E29"/>
    <mergeCell ref="B30:E30"/>
    <mergeCell ref="B31:E3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25">
      <selection activeCell="B33" sqref="B33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111" t="s">
        <v>48</v>
      </c>
      <c r="B1" s="111"/>
      <c r="C1" s="111"/>
      <c r="D1" s="111"/>
      <c r="E1" s="111"/>
    </row>
    <row r="2" spans="1:5" ht="18.75">
      <c r="A2" s="111" t="s">
        <v>69</v>
      </c>
      <c r="B2" s="111"/>
      <c r="C2" s="111"/>
      <c r="D2" s="111"/>
      <c r="E2" s="111"/>
    </row>
    <row r="3" ht="18.75">
      <c r="A3" s="37"/>
    </row>
    <row r="4" ht="18.75">
      <c r="A4" s="38" t="s">
        <v>70</v>
      </c>
    </row>
    <row r="5" ht="18.75">
      <c r="A5" s="38" t="s">
        <v>71</v>
      </c>
    </row>
    <row r="6" ht="18.75">
      <c r="A6" s="38"/>
    </row>
    <row r="7" ht="16.5" thickBot="1">
      <c r="A7" s="39" t="s">
        <v>72</v>
      </c>
    </row>
    <row r="8" spans="1:5" ht="50.25" customHeight="1" thickBot="1">
      <c r="A8" s="40"/>
      <c r="B8" s="41" t="s">
        <v>50</v>
      </c>
      <c r="C8" s="41" t="s">
        <v>0</v>
      </c>
      <c r="D8" s="41" t="s">
        <v>1</v>
      </c>
      <c r="E8" s="41" t="s">
        <v>25</v>
      </c>
    </row>
    <row r="9" spans="1:5" ht="22.5" customHeight="1">
      <c r="A9" s="64" t="s">
        <v>2</v>
      </c>
      <c r="B9" s="65">
        <v>2259.5</v>
      </c>
      <c r="C9" s="65">
        <v>27114</v>
      </c>
      <c r="D9" s="65">
        <v>27114</v>
      </c>
      <c r="E9" s="65">
        <v>2259.5</v>
      </c>
    </row>
    <row r="10" spans="1:5" ht="19.5" thickBot="1">
      <c r="A10" s="42" t="s">
        <v>3</v>
      </c>
      <c r="B10" s="43">
        <v>251.06</v>
      </c>
      <c r="C10" s="43">
        <v>3012.72</v>
      </c>
      <c r="D10" s="43">
        <v>3012.72</v>
      </c>
      <c r="E10" s="43">
        <v>251.06</v>
      </c>
    </row>
    <row r="11" spans="1:5" ht="31.5" customHeight="1" thickBot="1">
      <c r="A11" s="42" t="s">
        <v>51</v>
      </c>
      <c r="B11" s="43">
        <v>219.72</v>
      </c>
      <c r="C11" s="43">
        <v>1477.44</v>
      </c>
      <c r="D11" s="43">
        <v>1574.04</v>
      </c>
      <c r="E11" s="43">
        <v>123.12</v>
      </c>
    </row>
    <row r="12" spans="1:5" ht="36" customHeight="1" thickBot="1">
      <c r="A12" s="42" t="s">
        <v>52</v>
      </c>
      <c r="B12" s="43">
        <v>62.76</v>
      </c>
      <c r="C12" s="43">
        <v>753.12</v>
      </c>
      <c r="D12" s="43">
        <v>753.12</v>
      </c>
      <c r="E12" s="43">
        <v>62.76</v>
      </c>
    </row>
    <row r="13" spans="1:5" ht="24" customHeight="1">
      <c r="A13" s="64" t="s">
        <v>4</v>
      </c>
      <c r="B13" s="65">
        <v>185.25</v>
      </c>
      <c r="C13" s="65">
        <v>595.14</v>
      </c>
      <c r="D13" s="65">
        <v>777.01</v>
      </c>
      <c r="E13" s="65">
        <v>3.38</v>
      </c>
    </row>
    <row r="14" spans="1:5" ht="19.5" thickBot="1">
      <c r="A14" s="42" t="s">
        <v>5</v>
      </c>
      <c r="B14" s="44">
        <v>2978.29</v>
      </c>
      <c r="C14" s="44">
        <v>32952.42</v>
      </c>
      <c r="D14" s="44">
        <v>33230.89</v>
      </c>
      <c r="E14" s="44">
        <v>2699.82</v>
      </c>
    </row>
    <row r="15" ht="18.75">
      <c r="A15" s="45"/>
    </row>
    <row r="16" ht="19.5" thickBot="1">
      <c r="A16" s="45" t="s">
        <v>6</v>
      </c>
    </row>
    <row r="17" spans="1:3" ht="38.25" thickBot="1">
      <c r="A17" s="46" t="s">
        <v>53</v>
      </c>
      <c r="B17" s="41" t="s">
        <v>7</v>
      </c>
      <c r="C17" s="41" t="s">
        <v>20</v>
      </c>
    </row>
    <row r="18" spans="1:3" ht="19.5" thickBot="1">
      <c r="A18" s="47" t="s">
        <v>8</v>
      </c>
      <c r="B18" s="48" t="s">
        <v>3</v>
      </c>
      <c r="C18" s="43">
        <v>4490.16</v>
      </c>
    </row>
    <row r="19" spans="1:3" ht="19.5" thickBot="1">
      <c r="A19" s="47" t="s">
        <v>10</v>
      </c>
      <c r="B19" s="48" t="s">
        <v>52</v>
      </c>
      <c r="C19" s="43">
        <v>753.12</v>
      </c>
    </row>
    <row r="20" spans="1:3" ht="38.25" thickBot="1">
      <c r="A20" s="47" t="s">
        <v>11</v>
      </c>
      <c r="B20" s="48" t="s">
        <v>4</v>
      </c>
      <c r="C20" s="43">
        <v>595.14</v>
      </c>
    </row>
    <row r="21" spans="1:3" ht="19.5" thickBot="1">
      <c r="A21" s="47" t="s">
        <v>11</v>
      </c>
      <c r="B21" s="48" t="s">
        <v>54</v>
      </c>
      <c r="C21" s="43">
        <v>1998.79</v>
      </c>
    </row>
    <row r="22" spans="1:3" ht="19.5" thickBot="1">
      <c r="A22" s="47" t="s">
        <v>12</v>
      </c>
      <c r="B22" s="48" t="s">
        <v>9</v>
      </c>
      <c r="C22" s="43">
        <v>9269.76</v>
      </c>
    </row>
    <row r="23" spans="1:3" ht="38.25" thickBot="1">
      <c r="A23" s="47" t="s">
        <v>13</v>
      </c>
      <c r="B23" s="48" t="s">
        <v>14</v>
      </c>
      <c r="C23" s="43">
        <v>31272.35</v>
      </c>
    </row>
    <row r="24" spans="1:3" ht="19.5" thickBot="1">
      <c r="A24" s="47" t="s">
        <v>15</v>
      </c>
      <c r="B24" s="49" t="s">
        <v>55</v>
      </c>
      <c r="C24" s="43">
        <v>4296</v>
      </c>
    </row>
    <row r="25" spans="1:3" ht="19.5" thickBot="1">
      <c r="A25" s="47" t="s">
        <v>15</v>
      </c>
      <c r="B25" s="49" t="s">
        <v>62</v>
      </c>
      <c r="C25" s="43">
        <v>738</v>
      </c>
    </row>
    <row r="26" spans="1:3" ht="38.25" thickBot="1">
      <c r="A26" s="47" t="s">
        <v>15</v>
      </c>
      <c r="B26" s="49" t="s">
        <v>73</v>
      </c>
      <c r="C26" s="43">
        <v>17293</v>
      </c>
    </row>
    <row r="27" spans="1:3" ht="19.5" thickBot="1">
      <c r="A27" s="47" t="s">
        <v>15</v>
      </c>
      <c r="B27" s="49" t="s">
        <v>74</v>
      </c>
      <c r="C27" s="43">
        <v>1300</v>
      </c>
    </row>
    <row r="28" spans="1:3" ht="38.25" thickBot="1">
      <c r="A28" s="47" t="s">
        <v>15</v>
      </c>
      <c r="B28" s="49" t="s">
        <v>66</v>
      </c>
      <c r="C28" s="43">
        <v>7645.35</v>
      </c>
    </row>
    <row r="29" spans="1:3" ht="19.5" thickBot="1">
      <c r="A29" s="47" t="s">
        <v>49</v>
      </c>
      <c r="B29" s="49" t="s">
        <v>63</v>
      </c>
      <c r="C29" s="43">
        <v>434.52</v>
      </c>
    </row>
    <row r="30" spans="1:3" ht="38.25" thickBot="1">
      <c r="A30" s="42"/>
      <c r="B30" s="50" t="s">
        <v>56</v>
      </c>
      <c r="C30" s="44">
        <v>48813.84</v>
      </c>
    </row>
    <row r="31" ht="15.75" thickBot="1">
      <c r="A31" s="51"/>
    </row>
    <row r="32" spans="1:2" ht="57" thickBot="1">
      <c r="A32" s="62" t="s">
        <v>67</v>
      </c>
      <c r="B32" s="41">
        <v>-9152.65</v>
      </c>
    </row>
    <row r="33" spans="1:2" ht="57" thickBot="1">
      <c r="A33" s="42" t="s">
        <v>17</v>
      </c>
      <c r="B33" s="44">
        <v>2978.29</v>
      </c>
    </row>
    <row r="34" spans="1:2" ht="38.25" thickBot="1">
      <c r="A34" s="47" t="s">
        <v>18</v>
      </c>
      <c r="B34" s="44" t="s">
        <v>75</v>
      </c>
    </row>
    <row r="35" spans="1:2" ht="38.25" thickBot="1">
      <c r="A35" s="47" t="s">
        <v>57</v>
      </c>
      <c r="B35" s="44">
        <v>2259.5</v>
      </c>
    </row>
    <row r="36" ht="15">
      <c r="A36" s="51"/>
    </row>
    <row r="37" ht="15.75">
      <c r="A37" s="52" t="s">
        <v>76</v>
      </c>
    </row>
    <row r="38" ht="15.75">
      <c r="A38" s="53"/>
    </row>
    <row r="39" ht="15.75">
      <c r="A39" s="53"/>
    </row>
    <row r="40" ht="15.75">
      <c r="A40" s="53" t="s">
        <v>58</v>
      </c>
    </row>
    <row r="41" ht="16.5" thickBot="1">
      <c r="A41" s="53"/>
    </row>
    <row r="42" spans="1:3" ht="15.75" thickBot="1">
      <c r="A42" s="54" t="s">
        <v>19</v>
      </c>
      <c r="B42" s="55" t="s">
        <v>40</v>
      </c>
      <c r="C42" s="66" t="s">
        <v>59</v>
      </c>
    </row>
    <row r="43" spans="1:3" ht="15.75" thickBot="1">
      <c r="A43" s="56" t="s">
        <v>64</v>
      </c>
      <c r="B43" s="57" t="s">
        <v>77</v>
      </c>
      <c r="C43" s="58">
        <v>179</v>
      </c>
    </row>
    <row r="44" spans="1:3" ht="15.75" thickBot="1">
      <c r="A44" s="56" t="s">
        <v>64</v>
      </c>
      <c r="B44" s="57" t="s">
        <v>78</v>
      </c>
      <c r="C44" s="58">
        <v>179</v>
      </c>
    </row>
    <row r="45" spans="1:3" ht="15.75" thickBot="1">
      <c r="A45" s="56" t="s">
        <v>65</v>
      </c>
      <c r="B45" s="57" t="s">
        <v>79</v>
      </c>
      <c r="C45" s="58">
        <v>179</v>
      </c>
    </row>
    <row r="46" spans="1:3" ht="15.75" thickBot="1">
      <c r="A46" s="56" t="s">
        <v>65</v>
      </c>
      <c r="B46" s="57" t="s">
        <v>80</v>
      </c>
      <c r="C46" s="58">
        <v>179</v>
      </c>
    </row>
    <row r="47" spans="1:3" ht="15.75" thickBot="1">
      <c r="A47" s="56" t="s">
        <v>81</v>
      </c>
      <c r="B47" s="57" t="s">
        <v>82</v>
      </c>
      <c r="C47" s="58">
        <v>738</v>
      </c>
    </row>
    <row r="48" spans="1:3" ht="15.75" thickBot="1">
      <c r="A48" s="56" t="s">
        <v>83</v>
      </c>
      <c r="B48" s="57" t="s">
        <v>84</v>
      </c>
      <c r="C48" s="58">
        <v>9247</v>
      </c>
    </row>
    <row r="49" spans="1:3" ht="15.75" thickBot="1">
      <c r="A49" s="56" t="s">
        <v>68</v>
      </c>
      <c r="B49" s="57" t="s">
        <v>85</v>
      </c>
      <c r="C49" s="58">
        <v>8046</v>
      </c>
    </row>
    <row r="50" spans="1:3" ht="15.75" thickBot="1">
      <c r="A50" s="56" t="s">
        <v>60</v>
      </c>
      <c r="B50" s="57" t="s">
        <v>86</v>
      </c>
      <c r="C50" s="58">
        <v>179</v>
      </c>
    </row>
    <row r="51" spans="1:3" ht="15.75" thickBot="1">
      <c r="A51" s="56" t="s">
        <v>61</v>
      </c>
      <c r="B51" s="57" t="s">
        <v>79</v>
      </c>
      <c r="C51" s="58">
        <v>179</v>
      </c>
    </row>
    <row r="52" spans="1:3" ht="15.75" thickBot="1">
      <c r="A52" s="56" t="s">
        <v>87</v>
      </c>
      <c r="B52" s="57" t="s">
        <v>74</v>
      </c>
      <c r="C52" s="58">
        <v>1300</v>
      </c>
    </row>
    <row r="53" spans="1:3" ht="30.75" thickBot="1">
      <c r="A53" s="67" t="s">
        <v>88</v>
      </c>
      <c r="B53" s="63" t="s">
        <v>66</v>
      </c>
      <c r="C53" s="68">
        <v>916.77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2017-08-23T15:28:36Z</cp:lastPrinted>
  <dcterms:created xsi:type="dcterms:W3CDTF">2015-10-12T10:40:12Z</dcterms:created>
  <dcterms:modified xsi:type="dcterms:W3CDTF">2018-03-28T08:02:35Z</dcterms:modified>
  <cp:category/>
  <cp:version/>
  <cp:contentType/>
  <cp:contentStatus/>
</cp:coreProperties>
</file>