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" sheetId="3" r:id="rId3"/>
  </sheets>
  <definedNames>
    <definedName name="_xlnm.Print_Area" localSheetId="1">'2016'!$A$1:$F$31</definedName>
  </definedNames>
  <calcPr fullCalcOnLoad="1"/>
</workbook>
</file>

<file path=xl/sharedStrings.xml><?xml version="1.0" encoding="utf-8"?>
<sst xmlns="http://schemas.openxmlformats.org/spreadsheetml/2006/main" count="164" uniqueCount="69">
  <si>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</si>
  <si>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</si>
  <si>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</si>
  <si>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</si>
  <si>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</si>
  <si>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</si>
  <si>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</si>
  <si>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</si>
  <si>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</si>
  <si>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</si>
  <si>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</si>
  <si>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</si>
  <si>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</si>
  <si>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руб. </t>
  </si>
  <si>
    <t>руб.</t>
  </si>
  <si>
    <t>№</t>
  </si>
  <si>
    <t>Услуга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</si>
  <si>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</si>
  <si>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</si>
  <si>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</si>
  <si>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</si>
  <si>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</si>
  <si>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</si>
  <si>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</si>
  <si>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</si>
  <si>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</si>
  <si>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</si>
  <si>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</si>
  <si>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</si>
  <si>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r>
      <t xml:space="preserve">№ </t>
    </r>
    <r>
      <rPr>
        <b/>
        <sz val="12"/>
        <rFont val="Times New Roman"/>
        <family val="1"/>
      </rPr>
      <t>п/п</t>
    </r>
  </si>
  <si>
    <t>упр-е</t>
  </si>
  <si>
    <t>Складирование ТБО</t>
  </si>
  <si>
    <t>Электроэнергия МОП</t>
  </si>
  <si>
    <t>Вывоз и складирование ТБО</t>
  </si>
  <si>
    <t>двор</t>
  </si>
  <si>
    <t xml:space="preserve">В управлении ООО «УК Старый Город» -   с 01.01.2011 года </t>
  </si>
  <si>
    <t>Справочно: финансовый результат с учетом задолженности</t>
  </si>
  <si>
    <t>Персонифицированный учет МКД  за  2016 г.</t>
  </si>
  <si>
    <t>Ул. Госпитальная, д. 16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</si>
  <si>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</si>
  <si>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</si>
  <si>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</si>
  <si>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</si>
  <si>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</si>
  <si>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Вывоз КГМ и уборка придомовой территории</t>
  </si>
  <si>
    <t>Снятие показаний</t>
  </si>
  <si>
    <t>Ремонт групповых щитков</t>
  </si>
  <si>
    <t>Персонифицированный учет МКД  за  2015 г.</t>
  </si>
  <si>
    <t>руб. (прибыль)</t>
  </si>
  <si>
    <t xml:space="preserve">Остаток на 01.01.2015 г. </t>
  </si>
  <si>
    <t>Задолженность на 01.01.2015 г.</t>
  </si>
  <si>
    <t>Задолженность на 01.01.2015</t>
  </si>
  <si>
    <t>Задолженность на 31.12.2015г</t>
  </si>
  <si>
    <t>Сальдо на 31.12.2015 г.</t>
  </si>
  <si>
    <t>Задолженность населения на 31.12.2015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</si>
  <si>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</si>
  <si>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</si>
  <si>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</si>
  <si>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</si>
  <si>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</si>
  <si>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</si>
  <si>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</si>
  <si>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0,6+1,73</t>
  </si>
  <si>
    <t>покос не входит</t>
  </si>
  <si>
    <t>Покос</t>
  </si>
  <si>
    <t>Вывоз КГМ и уборка придомовой территории, покос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</si>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</sst>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/>
    </xf>
    <xf numFmtId="14" fontId="43" fillId="33" borderId="11" xfId="0" applyNumberFormat="1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5">
      <selection activeCell="F34" sqref="F34"/>
    </sheetView>
  </sheetViews>
  <sheetFormatPr defaultColWidth="9.140625" defaultRowHeight="12.75" outlineLevelRow="1"/>
  <cols>
    <col min="1" max="1" width="4.421875" style="6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5" t="s">
        <v>55</v>
      </c>
      <c r="B1" s="55"/>
      <c r="C1" s="55"/>
      <c r="D1" s="55"/>
      <c r="E1" s="55"/>
      <c r="F1" s="55"/>
      <c r="G1" s="40"/>
    </row>
    <row r="2" spans="1:8" ht="15.75">
      <c r="A2" s="55" t="s">
        <v>38</v>
      </c>
      <c r="B2" s="55"/>
      <c r="C2" s="55"/>
      <c r="D2" s="55"/>
      <c r="E2" s="55"/>
      <c r="F2" s="55"/>
      <c r="G2" s="4"/>
      <c r="H2" s="5"/>
    </row>
    <row r="3" ht="9" customHeight="1"/>
    <row r="4" spans="1:6" ht="15.75" hidden="1" outlineLevel="1">
      <c r="A4" s="7" t="s">
        <v>35</v>
      </c>
      <c r="C4" s="7"/>
      <c r="D4" s="7"/>
      <c r="E4" s="7"/>
      <c r="F4" s="7"/>
    </row>
    <row r="5" spans="1:6" ht="15.75" hidden="1" outlineLevel="1">
      <c r="A5" s="7" t="s">
        <v>11</v>
      </c>
      <c r="C5" s="7"/>
      <c r="D5" s="7">
        <v>470.8</v>
      </c>
      <c r="E5" s="7" t="s">
        <v>12</v>
      </c>
      <c r="F5" s="7"/>
    </row>
    <row r="6" spans="1:9" ht="24.75" customHeight="1" collapsed="1">
      <c r="A6" s="4" t="s">
        <v>56</v>
      </c>
      <c r="C6" s="4"/>
      <c r="D6" s="41">
        <f>'2016'!F29</f>
        <v>85665.13400000002</v>
      </c>
      <c r="E6" s="4" t="s">
        <v>48</v>
      </c>
      <c r="F6" s="4"/>
      <c r="I6" s="20"/>
    </row>
    <row r="7" spans="1:6" ht="15.75">
      <c r="A7" s="4" t="s">
        <v>57</v>
      </c>
      <c r="C7" s="7"/>
      <c r="D7" s="8">
        <f>C17</f>
        <v>-26043</v>
      </c>
      <c r="E7" s="7" t="s">
        <v>13</v>
      </c>
      <c r="F7" s="7"/>
    </row>
    <row r="8" spans="2:6" ht="15.75">
      <c r="B8" s="7"/>
      <c r="C8" s="7"/>
      <c r="D8" s="7"/>
      <c r="E8" s="7"/>
      <c r="F8" s="9" t="s">
        <v>14</v>
      </c>
    </row>
    <row r="9" spans="1:6" s="6" customFormat="1" ht="28.5" customHeight="1">
      <c r="A9" s="2" t="s">
        <v>15</v>
      </c>
      <c r="B9" s="10" t="s">
        <v>16</v>
      </c>
      <c r="C9" s="11" t="s">
        <v>58</v>
      </c>
      <c r="D9" s="11" t="s">
        <v>0</v>
      </c>
      <c r="E9" s="11" t="s">
        <v>17</v>
      </c>
      <c r="F9" s="11" t="s">
        <v>59</v>
      </c>
    </row>
    <row r="10" spans="1:9" s="14" customFormat="1" ht="30" customHeight="1">
      <c r="A10" s="2">
        <v>1</v>
      </c>
      <c r="B10" s="12" t="s">
        <v>1</v>
      </c>
      <c r="C10" s="24">
        <v>-18668.61</v>
      </c>
      <c r="D10" s="22">
        <v>62993.16</v>
      </c>
      <c r="E10" s="22">
        <v>62246.44</v>
      </c>
      <c r="F10" s="22">
        <f>C10-D10+E10</f>
        <v>-19415.33</v>
      </c>
      <c r="G10" s="10"/>
      <c r="H10" s="10">
        <v>11.15</v>
      </c>
      <c r="I10" s="26">
        <f>H10*12*H21</f>
        <v>62993.04000000001</v>
      </c>
    </row>
    <row r="11" spans="1:9" s="14" customFormat="1" ht="15.75">
      <c r="A11" s="2">
        <v>2</v>
      </c>
      <c r="B11" s="12" t="s">
        <v>2</v>
      </c>
      <c r="C11" s="24">
        <v>-1671.5699999999997</v>
      </c>
      <c r="D11" s="22">
        <v>5039.76</v>
      </c>
      <c r="E11" s="22">
        <v>5039.76</v>
      </c>
      <c r="F11" s="22">
        <f>C11-D11+E11</f>
        <v>-1671.5699999999997</v>
      </c>
      <c r="G11" s="10" t="s">
        <v>30</v>
      </c>
      <c r="H11" s="10">
        <v>3.7</v>
      </c>
      <c r="I11" s="27">
        <f>H11*12*H21</f>
        <v>20903.520000000004</v>
      </c>
    </row>
    <row r="12" spans="1:10" s="14" customFormat="1" ht="29.25" customHeight="1">
      <c r="A12" s="2">
        <v>3</v>
      </c>
      <c r="B12" s="12" t="s">
        <v>31</v>
      </c>
      <c r="C12" s="24">
        <v>-749.5799999999999</v>
      </c>
      <c r="D12" s="22">
        <v>2881.32</v>
      </c>
      <c r="E12" s="22">
        <v>2847.17</v>
      </c>
      <c r="F12" s="22">
        <f>C12-D12+E12</f>
        <v>-783.73</v>
      </c>
      <c r="G12" s="10" t="s">
        <v>34</v>
      </c>
      <c r="H12" s="10">
        <f>0.6+1.73</f>
        <v>2.33</v>
      </c>
      <c r="I12" s="27">
        <f>H12*12*H21</f>
        <v>13163.568000000001</v>
      </c>
      <c r="J12" s="14" t="s">
        <v>62</v>
      </c>
    </row>
    <row r="13" spans="1:8" s="14" customFormat="1" ht="30" customHeight="1">
      <c r="A13" s="2">
        <v>4</v>
      </c>
      <c r="B13" s="12" t="s">
        <v>32</v>
      </c>
      <c r="C13" s="24">
        <v>-4953.24</v>
      </c>
      <c r="D13" s="22">
        <v>56.86</v>
      </c>
      <c r="E13" s="22">
        <v>113.71</v>
      </c>
      <c r="F13" s="22">
        <f>C13-D13+E13</f>
        <v>-4896.389999999999</v>
      </c>
      <c r="G13" s="13"/>
      <c r="H13" s="13"/>
    </row>
    <row r="14" spans="1:8" s="14" customFormat="1" ht="30" customHeight="1">
      <c r="A14" s="2">
        <v>6</v>
      </c>
      <c r="B14" s="12" t="s">
        <v>66</v>
      </c>
      <c r="C14" s="65">
        <v>0</v>
      </c>
      <c r="D14" s="23">
        <f>139.41+46.47</f>
        <v>185.88</v>
      </c>
      <c r="E14" s="23">
        <v>168.19</v>
      </c>
      <c r="F14" s="22">
        <f>C14-D14+E14</f>
        <v>-17.689999999999998</v>
      </c>
      <c r="G14" s="13"/>
      <c r="H14" s="13"/>
    </row>
    <row r="15" spans="1:8" s="14" customFormat="1" ht="30" customHeight="1">
      <c r="A15" s="2">
        <v>7</v>
      </c>
      <c r="B15" s="12" t="s">
        <v>67</v>
      </c>
      <c r="C15" s="65">
        <v>0</v>
      </c>
      <c r="D15" s="23">
        <v>100.08</v>
      </c>
      <c r="E15" s="23">
        <v>85.79</v>
      </c>
      <c r="F15" s="22">
        <f>C15-D15+E15</f>
        <v>-14.289999999999992</v>
      </c>
      <c r="G15" s="13"/>
      <c r="H15" s="13"/>
    </row>
    <row r="16" spans="1:8" s="14" customFormat="1" ht="30" customHeight="1">
      <c r="A16" s="2">
        <v>8</v>
      </c>
      <c r="B16" s="12" t="s">
        <v>68</v>
      </c>
      <c r="C16" s="65">
        <v>0</v>
      </c>
      <c r="D16" s="23">
        <f>7226.19+3742.99</f>
        <v>10969.18</v>
      </c>
      <c r="E16" s="23">
        <v>9808.67</v>
      </c>
      <c r="F16" s="22">
        <f>C16-D16+E16</f>
        <v>-1160.5100000000002</v>
      </c>
      <c r="G16" s="13"/>
      <c r="H16" s="13"/>
    </row>
    <row r="17" spans="1:8" ht="19.5" customHeight="1">
      <c r="A17" s="2"/>
      <c r="B17" s="12" t="s">
        <v>3</v>
      </c>
      <c r="C17" s="23">
        <f>SUM(C10:C16)</f>
        <v>-26043</v>
      </c>
      <c r="D17" s="23">
        <f>SUM(D10:D16)</f>
        <v>82226.24000000002</v>
      </c>
      <c r="E17" s="23">
        <f>SUM(E10:E16)</f>
        <v>80309.73</v>
      </c>
      <c r="F17" s="23">
        <f>SUM(F10:F16)</f>
        <v>-27959.510000000002</v>
      </c>
      <c r="H17" s="58" t="s">
        <v>63</v>
      </c>
    </row>
    <row r="18" ht="11.25" customHeight="1"/>
    <row r="19" spans="1:6" ht="15.75">
      <c r="A19" s="55" t="s">
        <v>18</v>
      </c>
      <c r="B19" s="55"/>
      <c r="C19" s="55"/>
      <c r="D19" s="55"/>
      <c r="E19" s="55"/>
      <c r="F19" s="55"/>
    </row>
    <row r="20" spans="1:8" ht="15.75">
      <c r="A20" s="40"/>
      <c r="B20" s="40"/>
      <c r="C20" s="40"/>
      <c r="D20" s="40"/>
      <c r="E20" s="40"/>
      <c r="F20" s="40"/>
      <c r="H20" s="3" t="s">
        <v>19</v>
      </c>
    </row>
    <row r="21" spans="1:8" ht="33" customHeight="1">
      <c r="A21" s="11" t="s">
        <v>29</v>
      </c>
      <c r="B21" s="56" t="s">
        <v>4</v>
      </c>
      <c r="C21" s="56"/>
      <c r="D21" s="56"/>
      <c r="E21" s="56"/>
      <c r="F21" s="15" t="s">
        <v>10</v>
      </c>
      <c r="G21" s="16"/>
      <c r="H21" s="3">
        <f>D5</f>
        <v>470.8</v>
      </c>
    </row>
    <row r="22" spans="1:10" ht="18" customHeight="1">
      <c r="A22" s="29">
        <v>1</v>
      </c>
      <c r="B22" s="57" t="s">
        <v>5</v>
      </c>
      <c r="C22" s="57"/>
      <c r="D22" s="57"/>
      <c r="E22" s="57"/>
      <c r="F22" s="30">
        <f>I11</f>
        <v>20903.520000000004</v>
      </c>
      <c r="G22" s="7"/>
      <c r="H22" s="3" t="s">
        <v>20</v>
      </c>
      <c r="I22" s="3" t="s">
        <v>21</v>
      </c>
      <c r="J22" s="3" t="s">
        <v>22</v>
      </c>
    </row>
    <row r="23" spans="1:7" ht="18" customHeight="1">
      <c r="A23" s="31">
        <v>2</v>
      </c>
      <c r="B23" s="53" t="s">
        <v>65</v>
      </c>
      <c r="C23" s="53"/>
      <c r="D23" s="53"/>
      <c r="E23" s="53"/>
      <c r="F23" s="32">
        <f>I12+F41</f>
        <v>13587.568000000001</v>
      </c>
      <c r="G23" s="7"/>
    </row>
    <row r="24" spans="1:7" ht="18" customHeight="1">
      <c r="A24" s="31">
        <v>3</v>
      </c>
      <c r="B24" s="53" t="s">
        <v>6</v>
      </c>
      <c r="C24" s="53"/>
      <c r="D24" s="53"/>
      <c r="E24" s="53"/>
      <c r="F24" s="32">
        <f>F25+F26+F27</f>
        <v>0</v>
      </c>
      <c r="G24" s="7"/>
    </row>
    <row r="25" spans="1:7" ht="16.5" customHeight="1">
      <c r="A25" s="31" t="s">
        <v>7</v>
      </c>
      <c r="B25" s="53" t="s">
        <v>23</v>
      </c>
      <c r="C25" s="53"/>
      <c r="D25" s="53"/>
      <c r="E25" s="53"/>
      <c r="F25" s="32">
        <v>0</v>
      </c>
      <c r="G25" s="7"/>
    </row>
    <row r="26" spans="1:7" ht="16.5" customHeight="1">
      <c r="A26" s="31" t="s">
        <v>7</v>
      </c>
      <c r="B26" s="53" t="s">
        <v>24</v>
      </c>
      <c r="C26" s="53"/>
      <c r="D26" s="53"/>
      <c r="E26" s="53"/>
      <c r="F26" s="32">
        <v>0</v>
      </c>
      <c r="G26" s="7"/>
    </row>
    <row r="27" spans="1:7" ht="16.5" customHeight="1">
      <c r="A27" s="31" t="s">
        <v>7</v>
      </c>
      <c r="B27" s="53" t="s">
        <v>25</v>
      </c>
      <c r="C27" s="53"/>
      <c r="D27" s="53"/>
      <c r="E27" s="53"/>
      <c r="F27" s="32">
        <v>0</v>
      </c>
      <c r="G27" s="7"/>
    </row>
    <row r="28" spans="1:7" ht="17.25" customHeight="1">
      <c r="A28" s="31">
        <v>4</v>
      </c>
      <c r="B28" s="54" t="s">
        <v>32</v>
      </c>
      <c r="C28" s="54"/>
      <c r="D28" s="54"/>
      <c r="E28" s="54"/>
      <c r="F28" s="32">
        <f>D13</f>
        <v>56.86</v>
      </c>
      <c r="G28" s="7"/>
    </row>
    <row r="29" spans="1:7" ht="17.25" customHeight="1">
      <c r="A29" s="31">
        <v>5</v>
      </c>
      <c r="B29" s="54" t="s">
        <v>33</v>
      </c>
      <c r="C29" s="54"/>
      <c r="D29" s="54"/>
      <c r="E29" s="54"/>
      <c r="F29" s="32">
        <f>D11+D12</f>
        <v>7921.08</v>
      </c>
      <c r="G29" s="7"/>
    </row>
    <row r="30" spans="1:7" ht="17.25" customHeight="1">
      <c r="A30" s="66">
        <v>7</v>
      </c>
      <c r="B30" s="54" t="s">
        <v>66</v>
      </c>
      <c r="C30" s="54"/>
      <c r="D30" s="54"/>
      <c r="E30" s="54"/>
      <c r="F30" s="1">
        <f>D14</f>
        <v>185.88</v>
      </c>
      <c r="G30" s="7"/>
    </row>
    <row r="31" spans="1:7" ht="17.25" customHeight="1">
      <c r="A31" s="66">
        <v>8</v>
      </c>
      <c r="B31" s="54" t="s">
        <v>67</v>
      </c>
      <c r="C31" s="54"/>
      <c r="D31" s="54"/>
      <c r="E31" s="54"/>
      <c r="F31" s="1">
        <f>D15</f>
        <v>100.08</v>
      </c>
      <c r="G31" s="7"/>
    </row>
    <row r="32" spans="1:7" ht="17.25" customHeight="1">
      <c r="A32" s="66">
        <v>9</v>
      </c>
      <c r="B32" s="54" t="s">
        <v>68</v>
      </c>
      <c r="C32" s="54"/>
      <c r="D32" s="54"/>
      <c r="E32" s="54"/>
      <c r="F32" s="1">
        <f>D16</f>
        <v>10969.18</v>
      </c>
      <c r="G32" s="7"/>
    </row>
    <row r="33" spans="1:7" s="17" customFormat="1" ht="21" customHeight="1">
      <c r="A33" s="33"/>
      <c r="B33" s="43" t="s">
        <v>8</v>
      </c>
      <c r="C33" s="43"/>
      <c r="D33" s="43"/>
      <c r="E33" s="43"/>
      <c r="F33" s="34">
        <f>F22+F23+F24+F29+F28+F30+F31+F32</f>
        <v>53724.168000000005</v>
      </c>
      <c r="G33" s="4"/>
    </row>
    <row r="35" spans="1:6" ht="18" customHeight="1">
      <c r="A35" s="44" t="s">
        <v>60</v>
      </c>
      <c r="B35" s="45"/>
      <c r="C35" s="45"/>
      <c r="D35" s="45"/>
      <c r="E35" s="46"/>
      <c r="F35" s="1">
        <f>D6+D17-F33</f>
        <v>114167.20600000003</v>
      </c>
    </row>
    <row r="36" spans="1:6" ht="20.25" customHeight="1">
      <c r="A36" s="44" t="s">
        <v>61</v>
      </c>
      <c r="B36" s="45"/>
      <c r="C36" s="45"/>
      <c r="D36" s="45"/>
      <c r="E36" s="46"/>
      <c r="F36" s="1">
        <f>F17</f>
        <v>-27959.510000000002</v>
      </c>
    </row>
    <row r="37" spans="1:6" ht="18" customHeight="1">
      <c r="A37" s="25" t="s">
        <v>36</v>
      </c>
      <c r="B37" s="25"/>
      <c r="C37" s="25"/>
      <c r="D37" s="25"/>
      <c r="E37" s="25"/>
      <c r="F37" s="1">
        <f>F35+F36</f>
        <v>86207.69600000003</v>
      </c>
    </row>
    <row r="38" ht="11.25" customHeight="1"/>
    <row r="40" spans="1:6" ht="15.75">
      <c r="A40" s="18" t="s">
        <v>15</v>
      </c>
      <c r="B40" s="18" t="s">
        <v>9</v>
      </c>
      <c r="C40" s="47" t="s">
        <v>26</v>
      </c>
      <c r="D40" s="48"/>
      <c r="E40" s="49"/>
      <c r="F40" s="18" t="s">
        <v>27</v>
      </c>
    </row>
    <row r="41" spans="1:6" ht="15.75">
      <c r="A41" s="64">
        <v>1</v>
      </c>
      <c r="B41" s="59">
        <v>42916</v>
      </c>
      <c r="C41" s="60" t="s">
        <v>64</v>
      </c>
      <c r="D41" s="61"/>
      <c r="E41" s="62"/>
      <c r="F41" s="63">
        <v>424</v>
      </c>
    </row>
    <row r="42" spans="1:6" ht="15.75">
      <c r="A42" s="35"/>
      <c r="B42" s="38"/>
      <c r="C42" s="50"/>
      <c r="D42" s="51"/>
      <c r="E42" s="52"/>
      <c r="F42" s="37"/>
    </row>
    <row r="43" spans="1:6" s="17" customFormat="1" ht="15.75">
      <c r="A43" s="42" t="s">
        <v>28</v>
      </c>
      <c r="B43" s="42"/>
      <c r="C43" s="42"/>
      <c r="D43" s="42"/>
      <c r="E43" s="42"/>
      <c r="F43" s="19">
        <f>SUM(F41:F42)</f>
        <v>424</v>
      </c>
    </row>
  </sheetData>
  <sheetProtection/>
  <mergeCells count="21">
    <mergeCell ref="B30:E30"/>
    <mergeCell ref="B31:E31"/>
    <mergeCell ref="B32:E32"/>
    <mergeCell ref="A1:F1"/>
    <mergeCell ref="A2:F2"/>
    <mergeCell ref="A19:F1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43:E43"/>
    <mergeCell ref="B33:E33"/>
    <mergeCell ref="A35:E35"/>
    <mergeCell ref="A36:E36"/>
    <mergeCell ref="C40:E40"/>
    <mergeCell ref="C42:E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7"/>
  <sheetViews>
    <sheetView view="pageBreakPreview" zoomScaleSheetLayoutView="100"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6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5" t="s">
        <v>37</v>
      </c>
      <c r="B1" s="55"/>
      <c r="C1" s="55"/>
      <c r="D1" s="55"/>
      <c r="E1" s="55"/>
      <c r="F1" s="55"/>
      <c r="G1" s="28"/>
    </row>
    <row r="2" spans="1:8" ht="15.75">
      <c r="A2" s="55" t="s">
        <v>38</v>
      </c>
      <c r="B2" s="55"/>
      <c r="C2" s="55"/>
      <c r="D2" s="55"/>
      <c r="E2" s="55"/>
      <c r="F2" s="55"/>
      <c r="G2" s="4"/>
      <c r="H2" s="5"/>
    </row>
    <row r="3" ht="9" customHeight="1"/>
    <row r="4" spans="1:6" ht="15.75" hidden="1" outlineLevel="1">
      <c r="A4" s="7" t="s">
        <v>35</v>
      </c>
      <c r="C4" s="7"/>
      <c r="D4" s="7"/>
      <c r="E4" s="7"/>
      <c r="F4" s="7"/>
    </row>
    <row r="5" spans="1:6" ht="15.75" hidden="1" outlineLevel="1">
      <c r="A5" s="7" t="s">
        <v>11</v>
      </c>
      <c r="C5" s="7"/>
      <c r="D5" s="7">
        <v>470.8</v>
      </c>
      <c r="E5" s="7" t="s">
        <v>12</v>
      </c>
      <c r="F5" s="7"/>
    </row>
    <row r="6" spans="1:9" ht="24.75" customHeight="1" collapsed="1">
      <c r="A6" s="4" t="s">
        <v>49</v>
      </c>
      <c r="C6" s="4"/>
      <c r="D6" s="41">
        <f>'2015'!F29</f>
        <v>59333.06200000001</v>
      </c>
      <c r="E6" s="4" t="s">
        <v>48</v>
      </c>
      <c r="F6" s="4"/>
      <c r="I6" s="20"/>
    </row>
    <row r="7" spans="1:6" ht="15.75">
      <c r="A7" s="4" t="s">
        <v>39</v>
      </c>
      <c r="C7" s="7"/>
      <c r="D7" s="8">
        <f>C14</f>
        <v>-26051.850000000002</v>
      </c>
      <c r="E7" s="7" t="s">
        <v>13</v>
      </c>
      <c r="F7" s="7"/>
    </row>
    <row r="8" spans="2:6" ht="15.75">
      <c r="B8" s="7"/>
      <c r="C8" s="7"/>
      <c r="D8" s="7"/>
      <c r="E8" s="7"/>
      <c r="F8" s="9" t="s">
        <v>14</v>
      </c>
    </row>
    <row r="9" spans="1:6" s="6" customFormat="1" ht="28.5" customHeight="1">
      <c r="A9" s="2" t="s">
        <v>15</v>
      </c>
      <c r="B9" s="10" t="s">
        <v>16</v>
      </c>
      <c r="C9" s="11" t="s">
        <v>40</v>
      </c>
      <c r="D9" s="11" t="s">
        <v>0</v>
      </c>
      <c r="E9" s="11" t="s">
        <v>17</v>
      </c>
      <c r="F9" s="11" t="s">
        <v>41</v>
      </c>
    </row>
    <row r="10" spans="1:9" s="14" customFormat="1" ht="30" customHeight="1">
      <c r="A10" s="2">
        <v>1</v>
      </c>
      <c r="B10" s="12" t="s">
        <v>1</v>
      </c>
      <c r="C10" s="24">
        <f>-18668.61</f>
        <v>-18668.61</v>
      </c>
      <c r="D10" s="22">
        <v>62993.16</v>
      </c>
      <c r="E10" s="22">
        <v>62993.16</v>
      </c>
      <c r="F10" s="22">
        <f>C10-D10+E10</f>
        <v>-18668.61</v>
      </c>
      <c r="G10" s="10"/>
      <c r="H10" s="10">
        <v>11.15</v>
      </c>
      <c r="I10" s="26">
        <f>H10*12*H18</f>
        <v>62993.04000000001</v>
      </c>
    </row>
    <row r="11" spans="1:9" s="14" customFormat="1" ht="15.75">
      <c r="A11" s="2">
        <v>2</v>
      </c>
      <c r="B11" s="12" t="s">
        <v>2</v>
      </c>
      <c r="C11" s="24">
        <f>-1671.57</f>
        <v>-1671.57</v>
      </c>
      <c r="D11" s="22">
        <v>5039.76</v>
      </c>
      <c r="E11" s="22">
        <v>5039.76</v>
      </c>
      <c r="F11" s="22">
        <f>C11-D11+E11</f>
        <v>-1671.5699999999997</v>
      </c>
      <c r="G11" s="10" t="s">
        <v>30</v>
      </c>
      <c r="H11" s="10">
        <v>3.7</v>
      </c>
      <c r="I11" s="27">
        <f>H11*12*H18</f>
        <v>20903.520000000004</v>
      </c>
    </row>
    <row r="12" spans="1:9" s="14" customFormat="1" ht="29.25" customHeight="1">
      <c r="A12" s="2">
        <v>3</v>
      </c>
      <c r="B12" s="12" t="s">
        <v>31</v>
      </c>
      <c r="C12" s="24">
        <f>-749.58</f>
        <v>-749.58</v>
      </c>
      <c r="D12" s="22">
        <v>2881.32</v>
      </c>
      <c r="E12" s="22">
        <v>2881.32</v>
      </c>
      <c r="F12" s="22">
        <f>C12-D12+E12</f>
        <v>-749.5799999999999</v>
      </c>
      <c r="G12" s="10" t="s">
        <v>34</v>
      </c>
      <c r="H12" s="10">
        <f>0.6+1.73</f>
        <v>2.33</v>
      </c>
      <c r="I12" s="27">
        <f>H12*12*H18</f>
        <v>13163.568000000001</v>
      </c>
    </row>
    <row r="13" spans="1:8" s="14" customFormat="1" ht="30" customHeight="1">
      <c r="A13" s="2">
        <v>4</v>
      </c>
      <c r="B13" s="12" t="s">
        <v>32</v>
      </c>
      <c r="C13" s="24">
        <f>-4962.09</f>
        <v>-4962.09</v>
      </c>
      <c r="D13" s="22">
        <v>798.91</v>
      </c>
      <c r="E13" s="22">
        <v>807.76</v>
      </c>
      <c r="F13" s="22">
        <f>C13-D13+E13</f>
        <v>-4953.24</v>
      </c>
      <c r="G13" s="13"/>
      <c r="H13" s="13"/>
    </row>
    <row r="14" spans="1:6" ht="19.5" customHeight="1">
      <c r="A14" s="2"/>
      <c r="B14" s="12" t="s">
        <v>3</v>
      </c>
      <c r="C14" s="23">
        <f>SUM(C10:C13)</f>
        <v>-26051.850000000002</v>
      </c>
      <c r="D14" s="23">
        <f>SUM(D10:D13)</f>
        <v>71713.15000000001</v>
      </c>
      <c r="E14" s="23">
        <f>SUM(E10:E13)</f>
        <v>71722</v>
      </c>
      <c r="F14" s="23">
        <f>SUM(F10:F13)</f>
        <v>-26043</v>
      </c>
    </row>
    <row r="15" ht="11.25" customHeight="1"/>
    <row r="16" spans="1:6" ht="15.75">
      <c r="A16" s="55" t="s">
        <v>18</v>
      </c>
      <c r="B16" s="55"/>
      <c r="C16" s="55"/>
      <c r="D16" s="55"/>
      <c r="E16" s="55"/>
      <c r="F16" s="55"/>
    </row>
    <row r="17" spans="1:8" ht="15.75">
      <c r="A17" s="28"/>
      <c r="B17" s="28"/>
      <c r="C17" s="28"/>
      <c r="D17" s="28"/>
      <c r="E17" s="28"/>
      <c r="F17" s="28"/>
      <c r="H17" s="3" t="s">
        <v>19</v>
      </c>
    </row>
    <row r="18" spans="1:8" ht="33" customHeight="1">
      <c r="A18" s="11" t="s">
        <v>29</v>
      </c>
      <c r="B18" s="56" t="s">
        <v>4</v>
      </c>
      <c r="C18" s="56"/>
      <c r="D18" s="56"/>
      <c r="E18" s="56"/>
      <c r="F18" s="15" t="s">
        <v>10</v>
      </c>
      <c r="G18" s="16"/>
      <c r="H18" s="3">
        <f>D5</f>
        <v>470.8</v>
      </c>
    </row>
    <row r="19" spans="1:10" ht="18" customHeight="1">
      <c r="A19" s="29">
        <v>1</v>
      </c>
      <c r="B19" s="57" t="s">
        <v>5</v>
      </c>
      <c r="C19" s="57"/>
      <c r="D19" s="57"/>
      <c r="E19" s="57"/>
      <c r="F19" s="30">
        <f>I11</f>
        <v>20903.520000000004</v>
      </c>
      <c r="G19" s="7"/>
      <c r="H19" s="3" t="s">
        <v>20</v>
      </c>
      <c r="I19" s="3" t="s">
        <v>21</v>
      </c>
      <c r="J19" s="3" t="s">
        <v>22</v>
      </c>
    </row>
    <row r="20" spans="1:7" ht="18" customHeight="1">
      <c r="A20" s="31">
        <v>2</v>
      </c>
      <c r="B20" s="53" t="s">
        <v>44</v>
      </c>
      <c r="C20" s="53"/>
      <c r="D20" s="53"/>
      <c r="E20" s="53"/>
      <c r="F20" s="32">
        <f>I12</f>
        <v>13163.568000000001</v>
      </c>
      <c r="G20" s="7"/>
    </row>
    <row r="21" spans="1:7" ht="18" customHeight="1">
      <c r="A21" s="31">
        <v>3</v>
      </c>
      <c r="B21" s="53" t="s">
        <v>6</v>
      </c>
      <c r="C21" s="53"/>
      <c r="D21" s="53"/>
      <c r="E21" s="53"/>
      <c r="F21" s="32">
        <f>F22+F23+F24</f>
        <v>2594</v>
      </c>
      <c r="G21" s="7"/>
    </row>
    <row r="22" spans="1:7" ht="16.5" customHeight="1">
      <c r="A22" s="31" t="s">
        <v>7</v>
      </c>
      <c r="B22" s="53" t="s">
        <v>23</v>
      </c>
      <c r="C22" s="53"/>
      <c r="D22" s="53"/>
      <c r="E22" s="53"/>
      <c r="F22" s="32">
        <v>0</v>
      </c>
      <c r="G22" s="7"/>
    </row>
    <row r="23" spans="1:7" ht="16.5" customHeight="1">
      <c r="A23" s="31" t="s">
        <v>7</v>
      </c>
      <c r="B23" s="53" t="s">
        <v>24</v>
      </c>
      <c r="C23" s="53"/>
      <c r="D23" s="53"/>
      <c r="E23" s="53"/>
      <c r="F23" s="32">
        <f>F35+F36</f>
        <v>2594</v>
      </c>
      <c r="G23" s="7"/>
    </row>
    <row r="24" spans="1:7" ht="16.5" customHeight="1">
      <c r="A24" s="31" t="s">
        <v>7</v>
      </c>
      <c r="B24" s="53" t="s">
        <v>25</v>
      </c>
      <c r="C24" s="53"/>
      <c r="D24" s="53"/>
      <c r="E24" s="53"/>
      <c r="F24" s="32">
        <v>0</v>
      </c>
      <c r="G24" s="7"/>
    </row>
    <row r="25" spans="1:7" ht="17.25" customHeight="1">
      <c r="A25" s="31">
        <v>4</v>
      </c>
      <c r="B25" s="54" t="s">
        <v>32</v>
      </c>
      <c r="C25" s="54"/>
      <c r="D25" s="54"/>
      <c r="E25" s="54"/>
      <c r="F25" s="32">
        <f>D13</f>
        <v>798.91</v>
      </c>
      <c r="G25" s="7"/>
    </row>
    <row r="26" spans="1:7" ht="17.25" customHeight="1">
      <c r="A26" s="31">
        <v>5</v>
      </c>
      <c r="B26" s="54" t="s">
        <v>33</v>
      </c>
      <c r="C26" s="54"/>
      <c r="D26" s="54"/>
      <c r="E26" s="54"/>
      <c r="F26" s="32">
        <f>D11+D12</f>
        <v>7921.08</v>
      </c>
      <c r="G26" s="7"/>
    </row>
    <row r="27" spans="1:7" s="17" customFormat="1" ht="21" customHeight="1">
      <c r="A27" s="33"/>
      <c r="B27" s="43" t="s">
        <v>8</v>
      </c>
      <c r="C27" s="43"/>
      <c r="D27" s="43"/>
      <c r="E27" s="43"/>
      <c r="F27" s="34">
        <f>F19+F20+F21+F26+F25</f>
        <v>45381.07800000001</v>
      </c>
      <c r="G27" s="4"/>
    </row>
    <row r="29" spans="1:6" ht="18" customHeight="1">
      <c r="A29" s="44" t="s">
        <v>42</v>
      </c>
      <c r="B29" s="45"/>
      <c r="C29" s="45"/>
      <c r="D29" s="45"/>
      <c r="E29" s="46"/>
      <c r="F29" s="1">
        <f>D6+D14-F27</f>
        <v>85665.13400000002</v>
      </c>
    </row>
    <row r="30" spans="1:6" ht="20.25" customHeight="1">
      <c r="A30" s="44" t="s">
        <v>43</v>
      </c>
      <c r="B30" s="45"/>
      <c r="C30" s="45"/>
      <c r="D30" s="45"/>
      <c r="E30" s="46"/>
      <c r="F30" s="1">
        <f>F14</f>
        <v>-26043</v>
      </c>
    </row>
    <row r="31" spans="1:6" ht="18" customHeight="1">
      <c r="A31" s="25" t="s">
        <v>36</v>
      </c>
      <c r="B31" s="25"/>
      <c r="C31" s="25"/>
      <c r="D31" s="25"/>
      <c r="E31" s="25"/>
      <c r="F31" s="1">
        <f>F29+F30</f>
        <v>59622.13400000002</v>
      </c>
    </row>
    <row r="32" ht="11.25" customHeight="1"/>
    <row r="34" spans="1:6" ht="15.75">
      <c r="A34" s="18" t="s">
        <v>15</v>
      </c>
      <c r="B34" s="18" t="s">
        <v>9</v>
      </c>
      <c r="C34" s="47" t="s">
        <v>26</v>
      </c>
      <c r="D34" s="48"/>
      <c r="E34" s="49"/>
      <c r="F34" s="18" t="s">
        <v>27</v>
      </c>
    </row>
    <row r="35" spans="1:6" s="21" customFormat="1" ht="15.75">
      <c r="A35" s="35">
        <v>1</v>
      </c>
      <c r="B35" s="36"/>
      <c r="C35" s="50" t="s">
        <v>45</v>
      </c>
      <c r="D35" s="51"/>
      <c r="E35" s="52"/>
      <c r="F35" s="37">
        <f>179*12</f>
        <v>2148</v>
      </c>
    </row>
    <row r="36" spans="1:6" ht="15.75">
      <c r="A36" s="35">
        <v>2</v>
      </c>
      <c r="B36" s="38">
        <v>42457</v>
      </c>
      <c r="C36" s="50" t="s">
        <v>46</v>
      </c>
      <c r="D36" s="51"/>
      <c r="E36" s="52"/>
      <c r="F36" s="37">
        <v>446</v>
      </c>
    </row>
    <row r="37" spans="1:6" s="17" customFormat="1" ht="15.75">
      <c r="A37" s="42" t="s">
        <v>28</v>
      </c>
      <c r="B37" s="42"/>
      <c r="C37" s="42"/>
      <c r="D37" s="42"/>
      <c r="E37" s="42"/>
      <c r="F37" s="19">
        <f>SUM(F35:F36)</f>
        <v>2594</v>
      </c>
    </row>
  </sheetData>
  <sheetProtection selectLockedCells="1" selectUnlockedCells="1"/>
  <mergeCells count="19">
    <mergeCell ref="A1:F1"/>
    <mergeCell ref="A2:F2"/>
    <mergeCell ref="A16:F16"/>
    <mergeCell ref="B18:E18"/>
    <mergeCell ref="B19:E19"/>
    <mergeCell ref="C36:E36"/>
    <mergeCell ref="B20:E20"/>
    <mergeCell ref="B21:E21"/>
    <mergeCell ref="B22:E22"/>
    <mergeCell ref="B23:E23"/>
    <mergeCell ref="A37:E37"/>
    <mergeCell ref="A29:E29"/>
    <mergeCell ref="A30:E30"/>
    <mergeCell ref="B24:E24"/>
    <mergeCell ref="B25:E25"/>
    <mergeCell ref="B26:E26"/>
    <mergeCell ref="B27:E27"/>
    <mergeCell ref="C34:E34"/>
    <mergeCell ref="C35:E35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8">
      <selection activeCell="F29" sqref="F29"/>
    </sheetView>
  </sheetViews>
  <sheetFormatPr defaultColWidth="9.140625" defaultRowHeight="12.75" outlineLevelRow="1"/>
  <cols>
    <col min="1" max="1" width="4.421875" style="6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5" t="s">
        <v>47</v>
      </c>
      <c r="B1" s="55"/>
      <c r="C1" s="55"/>
      <c r="D1" s="55"/>
      <c r="E1" s="55"/>
      <c r="F1" s="55"/>
      <c r="G1" s="39"/>
    </row>
    <row r="2" spans="1:8" ht="15.75">
      <c r="A2" s="55" t="s">
        <v>38</v>
      </c>
      <c r="B2" s="55"/>
      <c r="C2" s="55"/>
      <c r="D2" s="55"/>
      <c r="E2" s="55"/>
      <c r="F2" s="55"/>
      <c r="G2" s="4"/>
      <c r="H2" s="5"/>
    </row>
    <row r="3" ht="9" customHeight="1"/>
    <row r="4" spans="1:6" ht="15.75" hidden="1" outlineLevel="1">
      <c r="A4" s="7" t="s">
        <v>35</v>
      </c>
      <c r="C4" s="7"/>
      <c r="D4" s="7"/>
      <c r="E4" s="7"/>
      <c r="F4" s="7"/>
    </row>
    <row r="5" spans="1:6" ht="15.75" hidden="1" outlineLevel="1">
      <c r="A5" s="7" t="s">
        <v>11</v>
      </c>
      <c r="C5" s="7"/>
      <c r="D5" s="7">
        <v>470.8</v>
      </c>
      <c r="E5" s="7" t="s">
        <v>12</v>
      </c>
      <c r="F5" s="7"/>
    </row>
    <row r="6" spans="1:9" ht="27" customHeight="1" collapsed="1">
      <c r="A6" s="4" t="s">
        <v>49</v>
      </c>
      <c r="C6" s="4"/>
      <c r="D6" s="41">
        <v>30406.99</v>
      </c>
      <c r="E6" s="4" t="s">
        <v>48</v>
      </c>
      <c r="F6" s="4"/>
      <c r="I6" s="20"/>
    </row>
    <row r="7" spans="1:6" ht="15.75">
      <c r="A7" s="4" t="s">
        <v>50</v>
      </c>
      <c r="C7" s="7"/>
      <c r="D7" s="8">
        <f>C14</f>
        <v>-26946.68</v>
      </c>
      <c r="E7" s="7" t="s">
        <v>13</v>
      </c>
      <c r="F7" s="7"/>
    </row>
    <row r="8" spans="2:6" ht="15.75">
      <c r="B8" s="7"/>
      <c r="C8" s="7"/>
      <c r="D8" s="7"/>
      <c r="E8" s="7"/>
      <c r="F8" s="9" t="s">
        <v>14</v>
      </c>
    </row>
    <row r="9" spans="1:6" s="6" customFormat="1" ht="28.5" customHeight="1">
      <c r="A9" s="2" t="s">
        <v>15</v>
      </c>
      <c r="B9" s="10" t="s">
        <v>16</v>
      </c>
      <c r="C9" s="11" t="s">
        <v>51</v>
      </c>
      <c r="D9" s="11" t="s">
        <v>0</v>
      </c>
      <c r="E9" s="11" t="s">
        <v>17</v>
      </c>
      <c r="F9" s="11" t="s">
        <v>52</v>
      </c>
    </row>
    <row r="10" spans="1:9" s="14" customFormat="1" ht="30" customHeight="1">
      <c r="A10" s="2">
        <v>1</v>
      </c>
      <c r="B10" s="12" t="s">
        <v>1</v>
      </c>
      <c r="C10" s="24">
        <v>-19418.18</v>
      </c>
      <c r="D10" s="22">
        <v>62993.16</v>
      </c>
      <c r="E10" s="22">
        <v>63742.73</v>
      </c>
      <c r="F10" s="22">
        <f>C10-D10+E10</f>
        <v>-18668.609999999993</v>
      </c>
      <c r="G10" s="10"/>
      <c r="H10" s="10">
        <v>11.15</v>
      </c>
      <c r="I10" s="26">
        <f>H10*12*H18</f>
        <v>62993.04000000001</v>
      </c>
    </row>
    <row r="11" spans="1:9" s="14" customFormat="1" ht="15.75">
      <c r="A11" s="2">
        <v>2</v>
      </c>
      <c r="B11" s="12" t="s">
        <v>2</v>
      </c>
      <c r="C11" s="24">
        <v>-1741.48</v>
      </c>
      <c r="D11" s="22">
        <v>5039.76</v>
      </c>
      <c r="E11" s="22">
        <v>5109.67</v>
      </c>
      <c r="F11" s="22">
        <f>C11-D11+E11</f>
        <v>-1671.5699999999997</v>
      </c>
      <c r="G11" s="10" t="s">
        <v>30</v>
      </c>
      <c r="H11" s="10">
        <v>3.7</v>
      </c>
      <c r="I11" s="27">
        <f>H11*12*H18</f>
        <v>20903.520000000004</v>
      </c>
    </row>
    <row r="12" spans="1:9" s="14" customFormat="1" ht="29.25" customHeight="1">
      <c r="A12" s="2">
        <v>3</v>
      </c>
      <c r="B12" s="12" t="s">
        <v>31</v>
      </c>
      <c r="C12" s="24">
        <v>-782.55</v>
      </c>
      <c r="D12" s="22">
        <v>2881.32</v>
      </c>
      <c r="E12" s="22">
        <v>2914.29</v>
      </c>
      <c r="F12" s="22">
        <f>C12-D12+E12</f>
        <v>-749.5799999999999</v>
      </c>
      <c r="G12" s="10" t="s">
        <v>34</v>
      </c>
      <c r="H12" s="10">
        <f>0.6+1.73</f>
        <v>2.33</v>
      </c>
      <c r="I12" s="27">
        <f>H12*12*H18</f>
        <v>13163.568000000001</v>
      </c>
    </row>
    <row r="13" spans="1:8" s="14" customFormat="1" ht="30" customHeight="1">
      <c r="A13" s="2">
        <v>4</v>
      </c>
      <c r="B13" s="12" t="s">
        <v>32</v>
      </c>
      <c r="C13" s="24">
        <v>-5004.47</v>
      </c>
      <c r="D13" s="22">
        <v>661.46</v>
      </c>
      <c r="E13" s="22">
        <v>703.84</v>
      </c>
      <c r="F13" s="22">
        <f>C13-D13+E13</f>
        <v>-4962.09</v>
      </c>
      <c r="G13" s="13"/>
      <c r="H13" s="13"/>
    </row>
    <row r="14" spans="1:6" ht="19.5" customHeight="1">
      <c r="A14" s="2"/>
      <c r="B14" s="12" t="s">
        <v>3</v>
      </c>
      <c r="C14" s="23">
        <f>SUM(C10:C13)</f>
        <v>-26946.68</v>
      </c>
      <c r="D14" s="23">
        <f>SUM(D10:D13)</f>
        <v>71575.70000000001</v>
      </c>
      <c r="E14" s="23">
        <f>SUM(E10:E13)</f>
        <v>72470.53</v>
      </c>
      <c r="F14" s="23">
        <f>SUM(F10:F13)</f>
        <v>-26051.849999999995</v>
      </c>
    </row>
    <row r="15" ht="11.25" customHeight="1"/>
    <row r="16" spans="1:6" ht="15.75">
      <c r="A16" s="55" t="s">
        <v>18</v>
      </c>
      <c r="B16" s="55"/>
      <c r="C16" s="55"/>
      <c r="D16" s="55"/>
      <c r="E16" s="55"/>
      <c r="F16" s="55"/>
    </row>
    <row r="17" spans="1:8" ht="15.75">
      <c r="A17" s="39"/>
      <c r="B17" s="39"/>
      <c r="C17" s="39"/>
      <c r="D17" s="39"/>
      <c r="E17" s="39"/>
      <c r="F17" s="39"/>
      <c r="H17" s="3" t="s">
        <v>19</v>
      </c>
    </row>
    <row r="18" spans="1:8" ht="33" customHeight="1">
      <c r="A18" s="11" t="s">
        <v>29</v>
      </c>
      <c r="B18" s="56" t="s">
        <v>4</v>
      </c>
      <c r="C18" s="56"/>
      <c r="D18" s="56"/>
      <c r="E18" s="56"/>
      <c r="F18" s="15" t="s">
        <v>10</v>
      </c>
      <c r="G18" s="16"/>
      <c r="H18" s="3">
        <f>D5</f>
        <v>470.8</v>
      </c>
    </row>
    <row r="19" spans="1:10" ht="18" customHeight="1">
      <c r="A19" s="29">
        <v>1</v>
      </c>
      <c r="B19" s="57" t="s">
        <v>5</v>
      </c>
      <c r="C19" s="57"/>
      <c r="D19" s="57"/>
      <c r="E19" s="57"/>
      <c r="F19" s="30">
        <f>I11</f>
        <v>20903.520000000004</v>
      </c>
      <c r="G19" s="7"/>
      <c r="H19" s="3" t="s">
        <v>20</v>
      </c>
      <c r="I19" s="3" t="s">
        <v>21</v>
      </c>
      <c r="J19" s="3" t="s">
        <v>22</v>
      </c>
    </row>
    <row r="20" spans="1:7" ht="18" customHeight="1">
      <c r="A20" s="31">
        <v>2</v>
      </c>
      <c r="B20" s="53" t="s">
        <v>44</v>
      </c>
      <c r="C20" s="53"/>
      <c r="D20" s="53"/>
      <c r="E20" s="53"/>
      <c r="F20" s="32">
        <f>I12</f>
        <v>13163.568000000001</v>
      </c>
      <c r="G20" s="7"/>
    </row>
    <row r="21" spans="1:7" ht="18" customHeight="1">
      <c r="A21" s="31">
        <v>3</v>
      </c>
      <c r="B21" s="53" t="s">
        <v>6</v>
      </c>
      <c r="C21" s="53"/>
      <c r="D21" s="53"/>
      <c r="E21" s="53"/>
      <c r="F21" s="32">
        <f>F22+F23+F24</f>
        <v>0</v>
      </c>
      <c r="G21" s="7"/>
    </row>
    <row r="22" spans="1:7" ht="16.5" customHeight="1">
      <c r="A22" s="31" t="s">
        <v>7</v>
      </c>
      <c r="B22" s="53" t="s">
        <v>23</v>
      </c>
      <c r="C22" s="53"/>
      <c r="D22" s="53"/>
      <c r="E22" s="53"/>
      <c r="F22" s="32">
        <v>0</v>
      </c>
      <c r="G22" s="7"/>
    </row>
    <row r="23" spans="1:7" ht="16.5" customHeight="1">
      <c r="A23" s="31" t="s">
        <v>7</v>
      </c>
      <c r="B23" s="53" t="s">
        <v>24</v>
      </c>
      <c r="C23" s="53"/>
      <c r="D23" s="53"/>
      <c r="E23" s="53"/>
      <c r="F23" s="32">
        <f>F35+F36</f>
        <v>0</v>
      </c>
      <c r="G23" s="7"/>
    </row>
    <row r="24" spans="1:7" ht="16.5" customHeight="1">
      <c r="A24" s="31" t="s">
        <v>7</v>
      </c>
      <c r="B24" s="53" t="s">
        <v>25</v>
      </c>
      <c r="C24" s="53"/>
      <c r="D24" s="53"/>
      <c r="E24" s="53"/>
      <c r="F24" s="32">
        <v>0</v>
      </c>
      <c r="G24" s="7"/>
    </row>
    <row r="25" spans="1:7" ht="17.25" customHeight="1">
      <c r="A25" s="31">
        <v>4</v>
      </c>
      <c r="B25" s="54" t="s">
        <v>32</v>
      </c>
      <c r="C25" s="54"/>
      <c r="D25" s="54"/>
      <c r="E25" s="54"/>
      <c r="F25" s="32">
        <f>D13</f>
        <v>661.46</v>
      </c>
      <c r="G25" s="7"/>
    </row>
    <row r="26" spans="1:7" ht="17.25" customHeight="1">
      <c r="A26" s="31">
        <v>5</v>
      </c>
      <c r="B26" s="54" t="s">
        <v>33</v>
      </c>
      <c r="C26" s="54"/>
      <c r="D26" s="54"/>
      <c r="E26" s="54"/>
      <c r="F26" s="32">
        <f>D11+D12</f>
        <v>7921.08</v>
      </c>
      <c r="G26" s="7"/>
    </row>
    <row r="27" spans="1:7" s="17" customFormat="1" ht="21" customHeight="1">
      <c r="A27" s="33"/>
      <c r="B27" s="43" t="s">
        <v>8</v>
      </c>
      <c r="C27" s="43"/>
      <c r="D27" s="43"/>
      <c r="E27" s="43"/>
      <c r="F27" s="34">
        <f>F19+F20+F21+F26+F25</f>
        <v>42649.628000000004</v>
      </c>
      <c r="G27" s="4"/>
    </row>
    <row r="29" spans="1:6" ht="18" customHeight="1">
      <c r="A29" s="44" t="s">
        <v>53</v>
      </c>
      <c r="B29" s="45"/>
      <c r="C29" s="45"/>
      <c r="D29" s="45"/>
      <c r="E29" s="46"/>
      <c r="F29" s="1">
        <f>D6+D14-F27</f>
        <v>59333.06200000001</v>
      </c>
    </row>
    <row r="30" spans="1:6" ht="20.25" customHeight="1">
      <c r="A30" s="44" t="s">
        <v>54</v>
      </c>
      <c r="B30" s="45"/>
      <c r="C30" s="45"/>
      <c r="D30" s="45"/>
      <c r="E30" s="46"/>
      <c r="F30" s="1">
        <f>F14</f>
        <v>-26051.849999999995</v>
      </c>
    </row>
    <row r="31" spans="1:6" ht="18" customHeight="1">
      <c r="A31" s="25" t="s">
        <v>36</v>
      </c>
      <c r="B31" s="25"/>
      <c r="C31" s="25"/>
      <c r="D31" s="25"/>
      <c r="E31" s="25"/>
      <c r="F31" s="1">
        <f>F29+F30</f>
        <v>33281.212000000014</v>
      </c>
    </row>
    <row r="32" ht="11.25" customHeight="1"/>
    <row r="34" spans="1:6" ht="15.75">
      <c r="A34" s="18" t="s">
        <v>15</v>
      </c>
      <c r="B34" s="18" t="s">
        <v>9</v>
      </c>
      <c r="C34" s="47" t="s">
        <v>26</v>
      </c>
      <c r="D34" s="48"/>
      <c r="E34" s="49"/>
      <c r="F34" s="18" t="s">
        <v>27</v>
      </c>
    </row>
    <row r="35" spans="1:6" s="21" customFormat="1" ht="15.75">
      <c r="A35" s="35">
        <v>1</v>
      </c>
      <c r="B35" s="36"/>
      <c r="C35" s="50"/>
      <c r="D35" s="51"/>
      <c r="E35" s="52"/>
      <c r="F35" s="37"/>
    </row>
    <row r="36" spans="1:6" ht="15.75">
      <c r="A36" s="35">
        <v>2</v>
      </c>
      <c r="B36" s="38"/>
      <c r="C36" s="50"/>
      <c r="D36" s="51"/>
      <c r="E36" s="52"/>
      <c r="F36" s="37"/>
    </row>
    <row r="37" spans="1:6" s="17" customFormat="1" ht="15.75">
      <c r="A37" s="42" t="s">
        <v>28</v>
      </c>
      <c r="B37" s="42"/>
      <c r="C37" s="42"/>
      <c r="D37" s="42"/>
      <c r="E37" s="42"/>
      <c r="F37" s="19">
        <f>SUM(F35:F36)</f>
        <v>0</v>
      </c>
    </row>
  </sheetData>
  <sheetProtection/>
  <mergeCells count="19">
    <mergeCell ref="A37:E37"/>
    <mergeCell ref="B27:E27"/>
    <mergeCell ref="A29:E29"/>
    <mergeCell ref="A30:E30"/>
    <mergeCell ref="C34:E34"/>
    <mergeCell ref="C35:E35"/>
    <mergeCell ref="C36:E36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2017-08-22T15:51:01Z</cp:lastPrinted>
  <dcterms:created xsi:type="dcterms:W3CDTF">2015-10-12T10:40:12Z</dcterms:created>
  <dcterms:modified xsi:type="dcterms:W3CDTF">2018-03-06T10:31:43Z</dcterms:modified>
  <cp:category/>
  <cp:version/>
  <cp:contentType/>
  <cp:contentStatus/>
</cp:coreProperties>
</file>