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'2015'!$A$1:$F$35</definedName>
    <definedName name="_xlnm.Print_Area" localSheetId="2">'2015 (2)'!$A$1:$F$35</definedName>
  </definedNames>
  <calcPr fullCalcOnLoad="1" refMode="R1C1"/>
</workbook>
</file>

<file path=xl/sharedStrings.xml><?xml version="1.0" encoding="utf-8"?>
<sst xmlns="http://schemas.openxmlformats.org/spreadsheetml/2006/main" count="293" uniqueCount="109">
  <si>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</si>
  <si>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</si>
  <si>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</si>
  <si>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</si>
  <si>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</si>
  <si>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</si>
  <si>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</si>
  <si>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</si>
  <si>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</si>
  <si>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</si>
  <si>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</si>
  <si>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</si>
  <si>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</si>
  <si>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</si>
  <si>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</si>
  <si>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</si>
  <si>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</si>
  <si>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</si>
  <si>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</si>
  <si>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</si>
  <si>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</si>
  <si>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</si>
  <si>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</si>
  <si>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</si>
  <si>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</si>
  <si>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</si>
  <si>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</si>
  <si>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</si>
  <si>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</si>
  <si>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</si>
  <si>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</si>
  <si>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</si>
  <si>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</si>
  <si>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</si>
  <si>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</si>
  <si>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</si>
  <si>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</si>
  <si>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</si>
  <si>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</si>
  <si>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</si>
  <si>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</si>
  <si>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</si>
  <si>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</si>
  <si>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</si>
  <si>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</si>
  <si>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</si>
  <si>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</si>
  <si>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</si>
  <si>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</si>
  <si>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</si>
  <si>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</si>
  <si>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</si>
  <si>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Сумма работ</t>
  </si>
  <si>
    <t>Электроэнергия МОП</t>
  </si>
  <si>
    <t>Вывоз КГМ</t>
  </si>
  <si>
    <t>5.</t>
  </si>
  <si>
    <t>6.</t>
  </si>
  <si>
    <t>Вывоз и складирование ТБО</t>
  </si>
  <si>
    <t>двор</t>
  </si>
  <si>
    <t xml:space="preserve">Выполненные работы </t>
  </si>
  <si>
    <t>Сальдо на 01.01.2015г (по начислениям) (+)</t>
  </si>
  <si>
    <t>снятие показаний</t>
  </si>
  <si>
    <t>28,02,2014</t>
  </si>
  <si>
    <t>31,03,2014</t>
  </si>
  <si>
    <t>30,06,2014</t>
  </si>
  <si>
    <t>31,12,2014</t>
  </si>
  <si>
    <t>Ул. Л. Голикова, д. 7 А - 7 Б</t>
  </si>
  <si>
    <t>Ул.  Л. Голикова, д.7а-7б</t>
  </si>
  <si>
    <t>В управлении ООО «УК Старый Город» - с 01.01.2011  года</t>
  </si>
  <si>
    <t>Общая площадь квартир –  522,10 м.кв.</t>
  </si>
  <si>
    <t>Остаток на 01.01.2014 года – 76311,80 (+)</t>
  </si>
  <si>
    <t>ремонт силового предохранительного шкафа</t>
  </si>
  <si>
    <t>перенавеска водосточных труб</t>
  </si>
  <si>
    <t>7524,03</t>
  </si>
  <si>
    <t>Экономист ООО «УК Старый город»                                                                  Хромушина Т.В.</t>
  </si>
  <si>
    <t>снятие показаний приборов7а</t>
  </si>
  <si>
    <t>снятие показаний приборов7б</t>
  </si>
  <si>
    <t>снятие показаний приборов(7а)</t>
  </si>
  <si>
    <t>снятие показаний приборов(7б)</t>
  </si>
  <si>
    <t>16,05,2014</t>
  </si>
  <si>
    <t>ремонт силового предохранительного шкафа7а</t>
  </si>
  <si>
    <t>05,08,2014</t>
  </si>
  <si>
    <t>снятие показаний7а</t>
  </si>
  <si>
    <t>снятие показаний7б</t>
  </si>
  <si>
    <t>снятие показаний общедомового прибора учета э/э</t>
  </si>
  <si>
    <t>Задолженность населения на 31.12.2015 г.</t>
  </si>
  <si>
    <t>Справочно: финансовый результат с учетом задолженности</t>
  </si>
  <si>
    <t>ежемесячно</t>
  </si>
  <si>
    <t>Сальдо на 31.12.2015 г.</t>
  </si>
  <si>
    <t>Снятие показаний электроэнергии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</si>
  <si>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</si>
  <si>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</si>
  <si>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</si>
  <si>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</si>
  <si>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</si>
  <si>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</si>
  <si>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</si>
  <si>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</si>
  <si>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</si>
  <si>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</si>
  <si>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</si>
  <si>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</si>
  <si>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</si>
  <si>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</si>
  <si>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</si>
  <si>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</si>
  <si>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</si>
  <si>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кгм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</si>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</sst>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3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left" vertical="center" wrapText="1"/>
    </xf>
    <xf numFmtId="0" fontId="2" fillId="36" borderId="26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 wrapText="1"/>
    </xf>
    <xf numFmtId="2" fontId="48" fillId="33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29">
      <selection activeCell="F37" sqref="F3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8" t="s">
        <v>97</v>
      </c>
      <c r="B1" s="88"/>
      <c r="C1" s="88"/>
      <c r="D1" s="88"/>
      <c r="E1" s="88"/>
      <c r="F1" s="88"/>
      <c r="G1" s="71"/>
    </row>
    <row r="2" spans="1:8" ht="15.75">
      <c r="A2" s="88" t="s">
        <v>66</v>
      </c>
      <c r="B2" s="88"/>
      <c r="C2" s="88"/>
      <c r="D2" s="88"/>
      <c r="E2" s="88"/>
      <c r="F2" s="88"/>
      <c r="G2" s="9"/>
      <c r="H2" s="10"/>
    </row>
    <row r="3" ht="9" customHeight="1"/>
    <row r="4" spans="1:6" ht="15.75" hidden="1" outlineLevel="1">
      <c r="A4" s="12" t="s">
        <v>68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522.1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98</v>
      </c>
      <c r="C7" s="9"/>
      <c r="D7" s="13">
        <f>'2016'!F32</f>
        <v>197939.64</v>
      </c>
      <c r="E7" s="9" t="s">
        <v>24</v>
      </c>
      <c r="F7" s="9"/>
    </row>
    <row r="8" spans="1:6" ht="15.75">
      <c r="A8" s="9" t="s">
        <v>99</v>
      </c>
      <c r="C8" s="12"/>
      <c r="D8" s="14">
        <f>C19</f>
        <v>-6462.4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100</v>
      </c>
      <c r="D10" s="17" t="s">
        <v>0</v>
      </c>
      <c r="E10" s="17" t="s">
        <v>28</v>
      </c>
      <c r="F10" s="17" t="s">
        <v>101</v>
      </c>
    </row>
    <row r="11" spans="1:9" s="20" customFormat="1" ht="30" customHeight="1">
      <c r="A11" s="4">
        <v>1</v>
      </c>
      <c r="B11" s="18" t="s">
        <v>2</v>
      </c>
      <c r="C11" s="61">
        <v>-5821.419999999998</v>
      </c>
      <c r="D11" s="59">
        <f>69857.04-363.11</f>
        <v>69493.93</v>
      </c>
      <c r="E11" s="59">
        <v>68793.71</v>
      </c>
      <c r="F11" s="59">
        <f>C11-D11+E11</f>
        <v>-6521.639999999985</v>
      </c>
      <c r="G11" s="16" t="s">
        <v>43</v>
      </c>
      <c r="H11" s="16">
        <v>11.08</v>
      </c>
      <c r="I11" s="66">
        <f>H11*12*H23</f>
        <v>69418.41600000001</v>
      </c>
    </row>
    <row r="12" spans="1:9" s="20" customFormat="1" ht="15.75">
      <c r="A12" s="4">
        <v>2</v>
      </c>
      <c r="B12" s="18" t="s">
        <v>3</v>
      </c>
      <c r="C12" s="61">
        <v>-542.9900000000007</v>
      </c>
      <c r="D12" s="59">
        <v>6515.88</v>
      </c>
      <c r="E12" s="59">
        <v>6450.57</v>
      </c>
      <c r="F12" s="59">
        <f>C12-D12+E12</f>
        <v>-608.3000000000011</v>
      </c>
      <c r="G12" s="16" t="s">
        <v>44</v>
      </c>
      <c r="H12" s="16">
        <v>3.2</v>
      </c>
      <c r="I12" s="67">
        <f>H12*12*H23</f>
        <v>20048.640000000003</v>
      </c>
    </row>
    <row r="13" spans="1:9" s="20" customFormat="1" ht="31.5">
      <c r="A13" s="4">
        <v>2</v>
      </c>
      <c r="B13" s="18" t="s">
        <v>47</v>
      </c>
      <c r="C13" s="61">
        <v>-266.2800000000002</v>
      </c>
      <c r="D13" s="59">
        <v>3195.36</v>
      </c>
      <c r="E13" s="59">
        <v>3163.33</v>
      </c>
      <c r="F13" s="59">
        <f>C13-D13+E13</f>
        <v>-298.3100000000004</v>
      </c>
      <c r="G13" s="16" t="s">
        <v>107</v>
      </c>
      <c r="H13" s="16">
        <v>0.6</v>
      </c>
      <c r="I13" s="67">
        <f>H13*12*H23</f>
        <v>3759.12</v>
      </c>
    </row>
    <row r="14" spans="1:8" s="20" customFormat="1" ht="30" customHeight="1">
      <c r="A14" s="4">
        <v>4</v>
      </c>
      <c r="B14" s="18" t="s">
        <v>48</v>
      </c>
      <c r="C14" s="61">
        <v>-135.75</v>
      </c>
      <c r="D14" s="59">
        <v>2333.82</v>
      </c>
      <c r="E14" s="59">
        <v>2054.29</v>
      </c>
      <c r="F14" s="59">
        <f>C14-D14+E14</f>
        <v>-415.2800000000002</v>
      </c>
      <c r="G14" s="19"/>
      <c r="H14" s="19"/>
    </row>
    <row r="15" spans="1:8" s="20" customFormat="1" ht="30" customHeight="1">
      <c r="A15" s="4">
        <v>5</v>
      </c>
      <c r="B15" s="18" t="s">
        <v>53</v>
      </c>
      <c r="C15" s="61">
        <v>304.0399999999995</v>
      </c>
      <c r="D15" s="59">
        <f>189.48+363.11</f>
        <v>552.59</v>
      </c>
      <c r="E15" s="59">
        <v>281.18</v>
      </c>
      <c r="F15" s="59">
        <f>C15-D15+E15</f>
        <v>32.629999999999484</v>
      </c>
      <c r="G15" s="19"/>
      <c r="H15" s="94" t="s">
        <v>108</v>
      </c>
    </row>
    <row r="16" spans="1:8" s="20" customFormat="1" ht="30" customHeight="1">
      <c r="A16" s="4">
        <v>6</v>
      </c>
      <c r="B16" s="18" t="s">
        <v>104</v>
      </c>
      <c r="C16" s="93">
        <v>0</v>
      </c>
      <c r="D16" s="60">
        <f>275.24+196.6</f>
        <v>471.84000000000003</v>
      </c>
      <c r="E16" s="60">
        <v>427.79</v>
      </c>
      <c r="F16" s="59">
        <f>C16-D16+E16</f>
        <v>-44.05000000000001</v>
      </c>
      <c r="G16" s="19"/>
      <c r="H16" s="19"/>
    </row>
    <row r="17" spans="1:8" s="20" customFormat="1" ht="30" customHeight="1">
      <c r="A17" s="4">
        <v>7</v>
      </c>
      <c r="B17" s="18" t="s">
        <v>105</v>
      </c>
      <c r="C17" s="93">
        <v>0</v>
      </c>
      <c r="D17" s="60">
        <f>222.11+31.73</f>
        <v>253.84</v>
      </c>
      <c r="E17" s="60">
        <v>218.29</v>
      </c>
      <c r="F17" s="59">
        <f>C17-D17+E17</f>
        <v>-35.55000000000001</v>
      </c>
      <c r="G17" s="19"/>
      <c r="H17" s="19"/>
    </row>
    <row r="18" spans="1:8" s="20" customFormat="1" ht="30" customHeight="1">
      <c r="A18" s="4">
        <v>8</v>
      </c>
      <c r="B18" s="18" t="s">
        <v>106</v>
      </c>
      <c r="C18" s="93">
        <v>0</v>
      </c>
      <c r="D18" s="60">
        <f>7042.5+3871.3</f>
        <v>10913.8</v>
      </c>
      <c r="E18" s="60">
        <v>9781.35</v>
      </c>
      <c r="F18" s="59">
        <f>C18-D18+E18</f>
        <v>-1132.449999999999</v>
      </c>
      <c r="G18" s="19"/>
      <c r="H18" s="19"/>
    </row>
    <row r="19" spans="1:6" ht="19.5" customHeight="1">
      <c r="A19" s="4"/>
      <c r="B19" s="18" t="s">
        <v>4</v>
      </c>
      <c r="C19" s="60">
        <f>SUM(C11:C18)</f>
        <v>-6462.4</v>
      </c>
      <c r="D19" s="60">
        <f>SUM(D11:D18)</f>
        <v>93731.06</v>
      </c>
      <c r="E19" s="60">
        <f>SUM(E11:E18)</f>
        <v>91170.50999999998</v>
      </c>
      <c r="F19" s="60">
        <f>SUM(F11:F18)</f>
        <v>-9022.949999999986</v>
      </c>
    </row>
    <row r="20" ht="11.25" customHeight="1"/>
    <row r="21" spans="1:6" ht="15.75">
      <c r="A21" s="88" t="s">
        <v>29</v>
      </c>
      <c r="B21" s="88"/>
      <c r="C21" s="88"/>
      <c r="D21" s="88"/>
      <c r="E21" s="88"/>
      <c r="F21" s="88"/>
    </row>
    <row r="22" spans="1:8" ht="15.75">
      <c r="A22" s="71"/>
      <c r="B22" s="71"/>
      <c r="C22" s="71"/>
      <c r="D22" s="71"/>
      <c r="E22" s="71"/>
      <c r="F22" s="71"/>
      <c r="H22" s="5" t="s">
        <v>30</v>
      </c>
    </row>
    <row r="23" spans="1:8" ht="33" customHeight="1">
      <c r="A23" s="17" t="s">
        <v>42</v>
      </c>
      <c r="B23" s="89" t="s">
        <v>6</v>
      </c>
      <c r="C23" s="89"/>
      <c r="D23" s="89"/>
      <c r="E23" s="89"/>
      <c r="F23" s="21" t="s">
        <v>18</v>
      </c>
      <c r="G23" s="22"/>
      <c r="H23" s="5">
        <f>D5</f>
        <v>522.1</v>
      </c>
    </row>
    <row r="24" spans="1:10" ht="18" customHeight="1">
      <c r="A24" s="23">
        <v>1</v>
      </c>
      <c r="B24" s="90" t="s">
        <v>8</v>
      </c>
      <c r="C24" s="90"/>
      <c r="D24" s="90"/>
      <c r="E24" s="91"/>
      <c r="F24" s="73">
        <f>I12</f>
        <v>20048.640000000003</v>
      </c>
      <c r="G24" s="12"/>
      <c r="H24" s="5" t="s">
        <v>31</v>
      </c>
      <c r="I24" s="5" t="s">
        <v>32</v>
      </c>
      <c r="J24" s="5" t="s">
        <v>33</v>
      </c>
    </row>
    <row r="25" spans="1:7" ht="18" customHeight="1">
      <c r="A25" s="25">
        <v>2</v>
      </c>
      <c r="B25" s="86" t="s">
        <v>48</v>
      </c>
      <c r="C25" s="86"/>
      <c r="D25" s="86"/>
      <c r="E25" s="87"/>
      <c r="F25" s="73">
        <f>D14</f>
        <v>2333.82</v>
      </c>
      <c r="G25" s="12"/>
    </row>
    <row r="26" spans="1:7" ht="18" customHeight="1">
      <c r="A26" s="25">
        <v>3</v>
      </c>
      <c r="B26" s="86" t="s">
        <v>54</v>
      </c>
      <c r="C26" s="86"/>
      <c r="D26" s="86"/>
      <c r="E26" s="87"/>
      <c r="F26" s="73">
        <f>I13</f>
        <v>3759.12</v>
      </c>
      <c r="G26" s="12"/>
    </row>
    <row r="27" spans="1:7" ht="18" customHeight="1">
      <c r="A27" s="25">
        <v>4</v>
      </c>
      <c r="B27" s="86" t="s">
        <v>12</v>
      </c>
      <c r="C27" s="86"/>
      <c r="D27" s="86"/>
      <c r="E27" s="87"/>
      <c r="F27" s="73">
        <f>F28+F29+F30</f>
        <v>0</v>
      </c>
      <c r="G27" s="12"/>
    </row>
    <row r="28" spans="1:7" ht="16.5" customHeight="1">
      <c r="A28" s="25" t="s">
        <v>13</v>
      </c>
      <c r="B28" s="86" t="s">
        <v>34</v>
      </c>
      <c r="C28" s="86"/>
      <c r="D28" s="86"/>
      <c r="E28" s="87"/>
      <c r="F28" s="73">
        <v>0</v>
      </c>
      <c r="G28" s="12"/>
    </row>
    <row r="29" spans="1:7" ht="16.5" customHeight="1">
      <c r="A29" s="25" t="s">
        <v>13</v>
      </c>
      <c r="B29" s="86" t="s">
        <v>35</v>
      </c>
      <c r="C29" s="86"/>
      <c r="D29" s="86"/>
      <c r="E29" s="87"/>
      <c r="F29" s="73">
        <f>F44</f>
        <v>0</v>
      </c>
      <c r="G29" s="12"/>
    </row>
    <row r="30" spans="1:7" ht="16.5" customHeight="1">
      <c r="A30" s="25" t="s">
        <v>13</v>
      </c>
      <c r="B30" s="86" t="s">
        <v>36</v>
      </c>
      <c r="C30" s="86"/>
      <c r="D30" s="86"/>
      <c r="E30" s="86"/>
      <c r="F30" s="72">
        <v>0</v>
      </c>
      <c r="G30" s="12"/>
    </row>
    <row r="31" spans="1:7" ht="17.25" customHeight="1">
      <c r="A31" s="25">
        <v>5</v>
      </c>
      <c r="B31" s="74" t="s">
        <v>53</v>
      </c>
      <c r="C31" s="74"/>
      <c r="D31" s="74"/>
      <c r="E31" s="74"/>
      <c r="F31" s="3">
        <f>D15</f>
        <v>552.59</v>
      </c>
      <c r="G31" s="12"/>
    </row>
    <row r="32" spans="1:7" ht="17.25" customHeight="1">
      <c r="A32" s="25">
        <v>6</v>
      </c>
      <c r="B32" s="74" t="s">
        <v>57</v>
      </c>
      <c r="C32" s="74"/>
      <c r="D32" s="74"/>
      <c r="E32" s="74"/>
      <c r="F32" s="3">
        <f>D12+D13</f>
        <v>9711.24</v>
      </c>
      <c r="G32" s="12"/>
    </row>
    <row r="33" spans="1:7" ht="17.25" customHeight="1">
      <c r="A33" s="25">
        <v>7</v>
      </c>
      <c r="B33" s="74" t="s">
        <v>104</v>
      </c>
      <c r="C33" s="74"/>
      <c r="D33" s="74"/>
      <c r="E33" s="74"/>
      <c r="F33" s="3">
        <f>D16</f>
        <v>471.84000000000003</v>
      </c>
      <c r="G33" s="12"/>
    </row>
    <row r="34" spans="1:7" ht="17.25" customHeight="1">
      <c r="A34" s="25">
        <v>8</v>
      </c>
      <c r="B34" s="74" t="s">
        <v>105</v>
      </c>
      <c r="C34" s="74"/>
      <c r="D34" s="74"/>
      <c r="E34" s="74"/>
      <c r="F34" s="3">
        <f>D17</f>
        <v>253.84</v>
      </c>
      <c r="G34" s="12"/>
    </row>
    <row r="35" spans="1:7" ht="17.25" customHeight="1">
      <c r="A35" s="25">
        <v>9</v>
      </c>
      <c r="B35" s="74" t="s">
        <v>106</v>
      </c>
      <c r="C35" s="74"/>
      <c r="D35" s="74"/>
      <c r="E35" s="74"/>
      <c r="F35" s="3">
        <f>D18</f>
        <v>10913.8</v>
      </c>
      <c r="G35" s="12"/>
    </row>
    <row r="36" spans="1:7" s="28" customFormat="1" ht="21" customHeight="1">
      <c r="A36" s="26"/>
      <c r="B36" s="75" t="s">
        <v>14</v>
      </c>
      <c r="C36" s="75"/>
      <c r="D36" s="75"/>
      <c r="E36" s="75"/>
      <c r="F36" s="27">
        <f>F24+F25+F26+F27+F32+F31+F33+F34+F35</f>
        <v>48044.889999999985</v>
      </c>
      <c r="G36" s="9"/>
    </row>
    <row r="38" spans="1:6" ht="18" customHeight="1">
      <c r="A38" s="68" t="s">
        <v>102</v>
      </c>
      <c r="B38" s="68"/>
      <c r="C38" s="68"/>
      <c r="D38" s="68"/>
      <c r="E38" s="68"/>
      <c r="F38" s="3">
        <f>D7+D19-F36</f>
        <v>243625.81000000003</v>
      </c>
    </row>
    <row r="39" spans="1:6" ht="20.25" customHeight="1">
      <c r="A39" s="68" t="s">
        <v>103</v>
      </c>
      <c r="B39" s="68"/>
      <c r="C39" s="68"/>
      <c r="D39" s="68"/>
      <c r="E39" s="68"/>
      <c r="F39" s="3">
        <f>F19</f>
        <v>-9022.949999999986</v>
      </c>
    </row>
    <row r="40" spans="1:6" ht="18" customHeight="1">
      <c r="A40" s="65" t="s">
        <v>86</v>
      </c>
      <c r="B40" s="65"/>
      <c r="C40" s="65"/>
      <c r="D40" s="65"/>
      <c r="E40" s="65"/>
      <c r="F40" s="3">
        <f>F38+F39</f>
        <v>234602.86000000004</v>
      </c>
    </row>
    <row r="41" ht="11.25" customHeight="1"/>
    <row r="43" spans="1:6" ht="15.75">
      <c r="A43" s="29" t="s">
        <v>25</v>
      </c>
      <c r="B43" s="29" t="s">
        <v>17</v>
      </c>
      <c r="C43" s="76" t="s">
        <v>37</v>
      </c>
      <c r="D43" s="77"/>
      <c r="E43" s="78"/>
      <c r="F43" s="29" t="s">
        <v>38</v>
      </c>
    </row>
    <row r="44" spans="1:6" s="34" customFormat="1" ht="27" customHeight="1">
      <c r="A44" s="33"/>
      <c r="B44" s="35"/>
      <c r="C44" s="79"/>
      <c r="D44" s="80"/>
      <c r="E44" s="81"/>
      <c r="F44" s="36"/>
    </row>
    <row r="45" spans="1:6" ht="15.75">
      <c r="A45" s="4"/>
      <c r="B45" s="6"/>
      <c r="C45" s="82"/>
      <c r="D45" s="83"/>
      <c r="E45" s="84"/>
      <c r="F45" s="7"/>
    </row>
    <row r="46" spans="1:6" s="28" customFormat="1" ht="15.75">
      <c r="A46" s="85" t="s">
        <v>39</v>
      </c>
      <c r="B46" s="85"/>
      <c r="C46" s="85"/>
      <c r="D46" s="85"/>
      <c r="E46" s="85"/>
      <c r="F46" s="30">
        <f>SUM(F44:F45)</f>
        <v>0</v>
      </c>
    </row>
  </sheetData>
  <sheetProtection/>
  <mergeCells count="21">
    <mergeCell ref="A1:F1"/>
    <mergeCell ref="A2:F2"/>
    <mergeCell ref="A21:F21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6:E36"/>
    <mergeCell ref="C43:E43"/>
    <mergeCell ref="C44:E44"/>
    <mergeCell ref="C45:E45"/>
    <mergeCell ref="A46:E46"/>
    <mergeCell ref="B33:E33"/>
    <mergeCell ref="B34:E34"/>
    <mergeCell ref="B35:E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1">
      <selection activeCell="E8" sqref="E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8" t="s">
        <v>90</v>
      </c>
      <c r="B1" s="88"/>
      <c r="C1" s="88"/>
      <c r="D1" s="88"/>
      <c r="E1" s="88"/>
      <c r="F1" s="88"/>
      <c r="G1" s="70"/>
    </row>
    <row r="2" spans="1:8" ht="15.75">
      <c r="A2" s="88" t="s">
        <v>66</v>
      </c>
      <c r="B2" s="88"/>
      <c r="C2" s="88"/>
      <c r="D2" s="88"/>
      <c r="E2" s="88"/>
      <c r="F2" s="88"/>
      <c r="G2" s="9"/>
      <c r="H2" s="10"/>
    </row>
    <row r="3" ht="9" customHeight="1"/>
    <row r="4" spans="1:6" ht="15.75" hidden="1" outlineLevel="1">
      <c r="A4" s="12" t="s">
        <v>68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522.1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91</v>
      </c>
      <c r="C7" s="9"/>
      <c r="D7" s="13">
        <f>'2015'!F32</f>
        <v>154038.36000000002</v>
      </c>
      <c r="E7" s="9" t="s">
        <v>23</v>
      </c>
      <c r="F7" s="9"/>
    </row>
    <row r="8" spans="1:6" ht="15.75">
      <c r="A8" s="9" t="s">
        <v>92</v>
      </c>
      <c r="C8" s="12"/>
      <c r="D8" s="14">
        <f>C16</f>
        <v>-5571.57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93</v>
      </c>
      <c r="D10" s="17" t="s">
        <v>0</v>
      </c>
      <c r="E10" s="17" t="s">
        <v>28</v>
      </c>
      <c r="F10" s="17" t="s">
        <v>94</v>
      </c>
    </row>
    <row r="11" spans="1:9" s="20" customFormat="1" ht="30" customHeight="1">
      <c r="A11" s="4">
        <v>1</v>
      </c>
      <c r="B11" s="18" t="s">
        <v>2</v>
      </c>
      <c r="C11" s="61">
        <v>-5821.419999999998</v>
      </c>
      <c r="D11" s="59">
        <v>69857.04</v>
      </c>
      <c r="E11" s="59">
        <v>69857.04</v>
      </c>
      <c r="F11" s="59">
        <f>C11-D11+E11</f>
        <v>-5821.419999999998</v>
      </c>
      <c r="G11" s="16" t="s">
        <v>43</v>
      </c>
      <c r="H11" s="16">
        <v>11.08</v>
      </c>
      <c r="I11" s="66">
        <f>H11*12*H20</f>
        <v>69418.41600000001</v>
      </c>
    </row>
    <row r="12" spans="1:9" s="20" customFormat="1" ht="15.75">
      <c r="A12" s="4">
        <v>2</v>
      </c>
      <c r="B12" s="18" t="s">
        <v>3</v>
      </c>
      <c r="C12" s="61">
        <v>-542.9900000000007</v>
      </c>
      <c r="D12" s="59">
        <v>6515.88</v>
      </c>
      <c r="E12" s="59">
        <v>6515.88</v>
      </c>
      <c r="F12" s="59">
        <f>C12-D12+E12</f>
        <v>-542.9900000000007</v>
      </c>
      <c r="G12" s="16" t="s">
        <v>44</v>
      </c>
      <c r="H12" s="16">
        <v>3.2</v>
      </c>
      <c r="I12" s="67">
        <f>H12*12*H20</f>
        <v>20048.640000000003</v>
      </c>
    </row>
    <row r="13" spans="1:9" s="20" customFormat="1" ht="31.5">
      <c r="A13" s="4">
        <v>2</v>
      </c>
      <c r="B13" s="18" t="s">
        <v>47</v>
      </c>
      <c r="C13" s="61">
        <v>-266.2800000000002</v>
      </c>
      <c r="D13" s="59">
        <v>3195.36</v>
      </c>
      <c r="E13" s="59">
        <v>3195.36</v>
      </c>
      <c r="F13" s="59">
        <f>C13-D13+E13</f>
        <v>-266.2800000000002</v>
      </c>
      <c r="G13" s="16" t="s">
        <v>58</v>
      </c>
      <c r="H13" s="16">
        <v>0.6</v>
      </c>
      <c r="I13" s="67">
        <f>H13*12*H20</f>
        <v>3759.12</v>
      </c>
    </row>
    <row r="14" spans="1:8" s="20" customFormat="1" ht="30" customHeight="1">
      <c r="A14" s="4">
        <v>4</v>
      </c>
      <c r="B14" s="18" t="s">
        <v>48</v>
      </c>
      <c r="C14" s="61">
        <v>-135.75</v>
      </c>
      <c r="D14" s="59">
        <v>1629</v>
      </c>
      <c r="E14" s="59">
        <v>1629</v>
      </c>
      <c r="F14" s="59">
        <f>C14-D14+E14</f>
        <v>-135.75</v>
      </c>
      <c r="G14" s="19"/>
      <c r="H14" s="19"/>
    </row>
    <row r="15" spans="1:8" s="20" customFormat="1" ht="30" customHeight="1">
      <c r="A15" s="4">
        <v>5</v>
      </c>
      <c r="B15" s="18" t="s">
        <v>53</v>
      </c>
      <c r="C15" s="61">
        <v>1194.8699999999994</v>
      </c>
      <c r="D15" s="59">
        <v>2637.41</v>
      </c>
      <c r="E15" s="59">
        <v>1746.58</v>
      </c>
      <c r="F15" s="59">
        <f>C15-D15+E15</f>
        <v>304.0399999999995</v>
      </c>
      <c r="G15" s="19"/>
      <c r="H15" s="19"/>
    </row>
    <row r="16" spans="1:6" ht="19.5" customHeight="1">
      <c r="A16" s="4"/>
      <c r="B16" s="18" t="s">
        <v>4</v>
      </c>
      <c r="C16" s="60">
        <f>SUM(C11:C15)</f>
        <v>-5571.57</v>
      </c>
      <c r="D16" s="60">
        <f>SUM(D11:D15)</f>
        <v>83834.69</v>
      </c>
      <c r="E16" s="60">
        <f>SUM(E11:E15)</f>
        <v>82943.86</v>
      </c>
      <c r="F16" s="60">
        <f>SUM(F11:F15)</f>
        <v>-6462.4</v>
      </c>
    </row>
    <row r="17" ht="11.25" customHeight="1"/>
    <row r="18" spans="1:6" ht="15.75">
      <c r="A18" s="88" t="s">
        <v>29</v>
      </c>
      <c r="B18" s="88"/>
      <c r="C18" s="88"/>
      <c r="D18" s="88"/>
      <c r="E18" s="88"/>
      <c r="F18" s="88"/>
    </row>
    <row r="19" spans="1:8" ht="15.75">
      <c r="A19" s="70"/>
      <c r="B19" s="70"/>
      <c r="C19" s="70"/>
      <c r="D19" s="70"/>
      <c r="E19" s="70"/>
      <c r="F19" s="70"/>
      <c r="H19" s="5" t="s">
        <v>30</v>
      </c>
    </row>
    <row r="20" spans="1:8" ht="33" customHeight="1">
      <c r="A20" s="17" t="s">
        <v>42</v>
      </c>
      <c r="B20" s="89" t="s">
        <v>6</v>
      </c>
      <c r="C20" s="89"/>
      <c r="D20" s="89"/>
      <c r="E20" s="89"/>
      <c r="F20" s="21" t="s">
        <v>18</v>
      </c>
      <c r="G20" s="22"/>
      <c r="H20" s="5">
        <f>D5</f>
        <v>522.1</v>
      </c>
    </row>
    <row r="21" spans="1:10" ht="18" customHeight="1">
      <c r="A21" s="23">
        <v>1</v>
      </c>
      <c r="B21" s="90" t="s">
        <v>8</v>
      </c>
      <c r="C21" s="90"/>
      <c r="D21" s="90"/>
      <c r="E21" s="91"/>
      <c r="F21" s="73">
        <f>I12</f>
        <v>20048.640000000003</v>
      </c>
      <c r="G21" s="12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86" t="s">
        <v>48</v>
      </c>
      <c r="C22" s="86"/>
      <c r="D22" s="86"/>
      <c r="E22" s="87"/>
      <c r="F22" s="73">
        <f>D14</f>
        <v>1629</v>
      </c>
      <c r="G22" s="12"/>
    </row>
    <row r="23" spans="1:7" ht="18" customHeight="1">
      <c r="A23" s="25">
        <v>3</v>
      </c>
      <c r="B23" s="86" t="s">
        <v>54</v>
      </c>
      <c r="C23" s="86"/>
      <c r="D23" s="86"/>
      <c r="E23" s="87"/>
      <c r="F23" s="73">
        <f>I13</f>
        <v>3759.12</v>
      </c>
      <c r="G23" s="12"/>
    </row>
    <row r="24" spans="1:7" ht="18" customHeight="1">
      <c r="A24" s="25">
        <v>4</v>
      </c>
      <c r="B24" s="86" t="s">
        <v>12</v>
      </c>
      <c r="C24" s="86"/>
      <c r="D24" s="86"/>
      <c r="E24" s="87"/>
      <c r="F24" s="73">
        <f>F25+F26+F27</f>
        <v>2148</v>
      </c>
      <c r="G24" s="12"/>
    </row>
    <row r="25" spans="1:7" ht="16.5" customHeight="1">
      <c r="A25" s="25" t="s">
        <v>13</v>
      </c>
      <c r="B25" s="86" t="s">
        <v>34</v>
      </c>
      <c r="C25" s="86"/>
      <c r="D25" s="86"/>
      <c r="E25" s="87"/>
      <c r="F25" s="73">
        <v>0</v>
      </c>
      <c r="G25" s="12"/>
    </row>
    <row r="26" spans="1:7" ht="16.5" customHeight="1">
      <c r="A26" s="25" t="s">
        <v>13</v>
      </c>
      <c r="B26" s="86" t="s">
        <v>35</v>
      </c>
      <c r="C26" s="86"/>
      <c r="D26" s="86"/>
      <c r="E26" s="87"/>
      <c r="F26" s="73">
        <f>F38</f>
        <v>2148</v>
      </c>
      <c r="G26" s="12"/>
    </row>
    <row r="27" spans="1:7" ht="16.5" customHeight="1">
      <c r="A27" s="25" t="s">
        <v>13</v>
      </c>
      <c r="B27" s="86" t="s">
        <v>36</v>
      </c>
      <c r="C27" s="86"/>
      <c r="D27" s="86"/>
      <c r="E27" s="86"/>
      <c r="F27" s="72">
        <v>0</v>
      </c>
      <c r="G27" s="12"/>
    </row>
    <row r="28" spans="1:7" ht="17.25" customHeight="1">
      <c r="A28" s="25">
        <v>5</v>
      </c>
      <c r="B28" s="74" t="s">
        <v>53</v>
      </c>
      <c r="C28" s="74"/>
      <c r="D28" s="74"/>
      <c r="E28" s="74"/>
      <c r="F28" s="3">
        <f>D15</f>
        <v>2637.41</v>
      </c>
      <c r="G28" s="12"/>
    </row>
    <row r="29" spans="1:7" ht="17.25" customHeight="1">
      <c r="A29" s="25">
        <v>6</v>
      </c>
      <c r="B29" s="74" t="s">
        <v>57</v>
      </c>
      <c r="C29" s="74"/>
      <c r="D29" s="74"/>
      <c r="E29" s="74"/>
      <c r="F29" s="3">
        <f>D12+D13</f>
        <v>9711.24</v>
      </c>
      <c r="G29" s="12"/>
    </row>
    <row r="30" spans="1:7" s="28" customFormat="1" ht="21" customHeight="1">
      <c r="A30" s="26"/>
      <c r="B30" s="75" t="s">
        <v>14</v>
      </c>
      <c r="C30" s="75"/>
      <c r="D30" s="75"/>
      <c r="E30" s="75"/>
      <c r="F30" s="27">
        <f>F21+F22+F23+F24+F29+F28</f>
        <v>39933.41</v>
      </c>
      <c r="G30" s="9"/>
    </row>
    <row r="32" spans="1:6" ht="18" customHeight="1">
      <c r="A32" s="68" t="s">
        <v>95</v>
      </c>
      <c r="B32" s="68"/>
      <c r="C32" s="68"/>
      <c r="D32" s="68"/>
      <c r="E32" s="68"/>
      <c r="F32" s="3">
        <f>D7+D16-F30</f>
        <v>197939.64</v>
      </c>
    </row>
    <row r="33" spans="1:6" ht="20.25" customHeight="1">
      <c r="A33" s="68" t="s">
        <v>96</v>
      </c>
      <c r="B33" s="68"/>
      <c r="C33" s="68"/>
      <c r="D33" s="68"/>
      <c r="E33" s="68"/>
      <c r="F33" s="3">
        <f>F16</f>
        <v>-6462.4</v>
      </c>
    </row>
    <row r="34" spans="1:6" ht="18" customHeight="1">
      <c r="A34" s="65" t="s">
        <v>86</v>
      </c>
      <c r="B34" s="65"/>
      <c r="C34" s="65"/>
      <c r="D34" s="65"/>
      <c r="E34" s="65"/>
      <c r="F34" s="3">
        <f>F32+F33</f>
        <v>191477.24000000002</v>
      </c>
    </row>
    <row r="35" ht="11.25" customHeight="1"/>
    <row r="37" spans="1:6" ht="15.75">
      <c r="A37" s="29" t="s">
        <v>25</v>
      </c>
      <c r="B37" s="29" t="s">
        <v>17</v>
      </c>
      <c r="C37" s="76" t="s">
        <v>37</v>
      </c>
      <c r="D37" s="77"/>
      <c r="E37" s="78"/>
      <c r="F37" s="29" t="s">
        <v>38</v>
      </c>
    </row>
    <row r="38" spans="1:6" s="34" customFormat="1" ht="27" customHeight="1">
      <c r="A38" s="33"/>
      <c r="B38" s="35" t="s">
        <v>87</v>
      </c>
      <c r="C38" s="79" t="s">
        <v>84</v>
      </c>
      <c r="D38" s="80"/>
      <c r="E38" s="81"/>
      <c r="F38" s="36">
        <f>179*12</f>
        <v>2148</v>
      </c>
    </row>
    <row r="39" spans="1:6" ht="15.75">
      <c r="A39" s="4"/>
      <c r="B39" s="6"/>
      <c r="C39" s="82"/>
      <c r="D39" s="83"/>
      <c r="E39" s="84"/>
      <c r="F39" s="7"/>
    </row>
    <row r="40" spans="1:6" s="28" customFormat="1" ht="15.75">
      <c r="A40" s="85" t="s">
        <v>39</v>
      </c>
      <c r="B40" s="85"/>
      <c r="C40" s="85"/>
      <c r="D40" s="85"/>
      <c r="E40" s="85"/>
      <c r="F40" s="30">
        <f>SUM(F38:F39)</f>
        <v>2148</v>
      </c>
    </row>
  </sheetData>
  <sheetProtection/>
  <mergeCells count="18">
    <mergeCell ref="B29:E29"/>
    <mergeCell ref="B30:E30"/>
    <mergeCell ref="C37:E37"/>
    <mergeCell ref="C38:E38"/>
    <mergeCell ref="C39:E39"/>
    <mergeCell ref="A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18">
      <selection activeCell="F23" sqref="F23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8" t="s">
        <v>40</v>
      </c>
      <c r="B1" s="88"/>
      <c r="C1" s="88"/>
      <c r="D1" s="88"/>
      <c r="E1" s="88"/>
      <c r="F1" s="88"/>
      <c r="G1" s="69"/>
    </row>
    <row r="2" spans="1:8" ht="15.75">
      <c r="A2" s="88" t="s">
        <v>66</v>
      </c>
      <c r="B2" s="88"/>
      <c r="C2" s="88"/>
      <c r="D2" s="88"/>
      <c r="E2" s="88"/>
      <c r="F2" s="88"/>
      <c r="G2" s="9"/>
      <c r="H2" s="10"/>
    </row>
    <row r="3" ht="9" customHeight="1"/>
    <row r="4" spans="1:6" ht="15.75" hidden="1" outlineLevel="1">
      <c r="A4" s="12" t="s">
        <v>68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522.1</v>
      </c>
      <c r="E5" s="12" t="s">
        <v>20</v>
      </c>
      <c r="F5" s="12"/>
    </row>
    <row r="6" ht="9" customHeight="1" collapsed="1">
      <c r="I6" s="32"/>
    </row>
    <row r="7" spans="1:6" ht="15.75">
      <c r="A7" s="9"/>
      <c r="C7" s="9"/>
      <c r="D7" s="13"/>
      <c r="E7" s="9"/>
      <c r="F7" s="9"/>
    </row>
    <row r="8" spans="1:6" ht="15.75">
      <c r="A8" s="9" t="s">
        <v>22</v>
      </c>
      <c r="C8" s="12"/>
      <c r="D8" s="14">
        <f>C16</f>
        <v>-9193.550000000001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61">
        <v>-7524.03</v>
      </c>
      <c r="D11" s="59">
        <v>69857.04</v>
      </c>
      <c r="E11" s="59">
        <v>71559.65</v>
      </c>
      <c r="F11" s="59">
        <f>C11-D11+E11</f>
        <v>-5821.419999999998</v>
      </c>
      <c r="G11" s="16" t="s">
        <v>43</v>
      </c>
      <c r="H11" s="16">
        <v>11.08</v>
      </c>
      <c r="I11" s="66">
        <f>H11*12*H20</f>
        <v>69418.41600000001</v>
      </c>
    </row>
    <row r="12" spans="1:9" s="20" customFormat="1" ht="15.75">
      <c r="A12" s="4">
        <v>2</v>
      </c>
      <c r="B12" s="18" t="s">
        <v>3</v>
      </c>
      <c r="C12" s="61">
        <v>-701.8</v>
      </c>
      <c r="D12" s="59">
        <v>6515.88</v>
      </c>
      <c r="E12" s="59">
        <v>6674.69</v>
      </c>
      <c r="F12" s="59">
        <f>C12-D12+E12</f>
        <v>-542.9900000000007</v>
      </c>
      <c r="G12" s="16" t="s">
        <v>44</v>
      </c>
      <c r="H12" s="16">
        <v>3.2</v>
      </c>
      <c r="I12" s="67">
        <f>H12*12*H20</f>
        <v>20048.640000000003</v>
      </c>
    </row>
    <row r="13" spans="1:9" s="20" customFormat="1" ht="31.5">
      <c r="A13" s="4">
        <v>2</v>
      </c>
      <c r="B13" s="18" t="s">
        <v>47</v>
      </c>
      <c r="C13" s="61">
        <v>-344.16</v>
      </c>
      <c r="D13" s="59">
        <v>3195.36</v>
      </c>
      <c r="E13" s="59">
        <v>3273.24</v>
      </c>
      <c r="F13" s="59">
        <f>C13-D13+E13</f>
        <v>-266.2800000000002</v>
      </c>
      <c r="G13" s="16" t="s">
        <v>58</v>
      </c>
      <c r="H13" s="16">
        <v>0.6</v>
      </c>
      <c r="I13" s="67">
        <f>H13*12*H20</f>
        <v>3759.12</v>
      </c>
    </row>
    <row r="14" spans="1:8" s="20" customFormat="1" ht="30" customHeight="1">
      <c r="A14" s="4">
        <v>4</v>
      </c>
      <c r="B14" s="18" t="s">
        <v>48</v>
      </c>
      <c r="C14" s="61">
        <v>-175.45</v>
      </c>
      <c r="D14" s="59">
        <v>1629</v>
      </c>
      <c r="E14" s="59">
        <v>1668.7</v>
      </c>
      <c r="F14" s="59">
        <f>C14-D14+E14</f>
        <v>-135.75</v>
      </c>
      <c r="G14" s="19"/>
      <c r="H14" s="19"/>
    </row>
    <row r="15" spans="1:8" s="20" customFormat="1" ht="30" customHeight="1">
      <c r="A15" s="4">
        <v>5</v>
      </c>
      <c r="B15" s="18" t="s">
        <v>53</v>
      </c>
      <c r="C15" s="61">
        <v>-448.11</v>
      </c>
      <c r="D15" s="59">
        <f>6002.72-2456.5</f>
        <v>3546.2200000000003</v>
      </c>
      <c r="E15" s="59">
        <v>5189.2</v>
      </c>
      <c r="F15" s="59">
        <f>C15-D15+E15</f>
        <v>1194.8699999999994</v>
      </c>
      <c r="G15" s="19"/>
      <c r="H15" s="19"/>
    </row>
    <row r="16" spans="1:6" ht="19.5" customHeight="1">
      <c r="A16" s="4"/>
      <c r="B16" s="18" t="s">
        <v>4</v>
      </c>
      <c r="C16" s="60">
        <f>SUM(C11:C15)</f>
        <v>-9193.550000000001</v>
      </c>
      <c r="D16" s="60">
        <f>SUM(D11:D15)</f>
        <v>84743.5</v>
      </c>
      <c r="E16" s="60">
        <f>SUM(E11:E15)</f>
        <v>88365.48</v>
      </c>
      <c r="F16" s="60">
        <f>SUM(F11:F15)</f>
        <v>-5571.57</v>
      </c>
    </row>
    <row r="17" ht="11.25" customHeight="1"/>
    <row r="18" spans="1:6" ht="15.75">
      <c r="A18" s="88" t="s">
        <v>29</v>
      </c>
      <c r="B18" s="88"/>
      <c r="C18" s="88"/>
      <c r="D18" s="88"/>
      <c r="E18" s="88"/>
      <c r="F18" s="88"/>
    </row>
    <row r="19" spans="1:8" ht="15.75">
      <c r="A19" s="69"/>
      <c r="B19" s="69"/>
      <c r="C19" s="69"/>
      <c r="D19" s="69"/>
      <c r="E19" s="69"/>
      <c r="F19" s="69"/>
      <c r="H19" s="5" t="s">
        <v>30</v>
      </c>
    </row>
    <row r="20" spans="1:8" ht="33" customHeight="1">
      <c r="A20" s="17" t="s">
        <v>42</v>
      </c>
      <c r="B20" s="89" t="s">
        <v>6</v>
      </c>
      <c r="C20" s="89"/>
      <c r="D20" s="89"/>
      <c r="E20" s="89"/>
      <c r="F20" s="21" t="s">
        <v>18</v>
      </c>
      <c r="G20" s="22"/>
      <c r="H20" s="5">
        <f>D5</f>
        <v>522.1</v>
      </c>
    </row>
    <row r="21" spans="1:10" ht="18" customHeight="1">
      <c r="A21" s="23">
        <v>1</v>
      </c>
      <c r="B21" s="90" t="s">
        <v>8</v>
      </c>
      <c r="C21" s="90"/>
      <c r="D21" s="90"/>
      <c r="E21" s="90"/>
      <c r="F21" s="1">
        <f>I12</f>
        <v>20048.640000000003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86" t="s">
        <v>48</v>
      </c>
      <c r="C22" s="86"/>
      <c r="D22" s="86"/>
      <c r="E22" s="86"/>
      <c r="F22" s="2">
        <f>D14</f>
        <v>1629</v>
      </c>
      <c r="G22" s="24"/>
    </row>
    <row r="23" spans="1:7" ht="18" customHeight="1">
      <c r="A23" s="25">
        <v>3</v>
      </c>
      <c r="B23" s="86" t="s">
        <v>54</v>
      </c>
      <c r="C23" s="86"/>
      <c r="D23" s="86"/>
      <c r="E23" s="86"/>
      <c r="F23" s="2">
        <f>I13</f>
        <v>3759.12</v>
      </c>
      <c r="G23" s="24"/>
    </row>
    <row r="24" spans="1:7" ht="18" customHeight="1">
      <c r="A24" s="25">
        <v>4</v>
      </c>
      <c r="B24" s="86" t="s">
        <v>12</v>
      </c>
      <c r="C24" s="86"/>
      <c r="D24" s="86"/>
      <c r="E24" s="86"/>
      <c r="F24" s="2">
        <f>F25+F26+F27</f>
        <v>2148</v>
      </c>
      <c r="G24" s="24"/>
    </row>
    <row r="25" spans="1:7" ht="16.5" customHeight="1">
      <c r="A25" s="25" t="s">
        <v>13</v>
      </c>
      <c r="B25" s="86" t="s">
        <v>34</v>
      </c>
      <c r="C25" s="86"/>
      <c r="D25" s="86"/>
      <c r="E25" s="86"/>
      <c r="F25" s="3">
        <v>0</v>
      </c>
      <c r="G25" s="12"/>
    </row>
    <row r="26" spans="1:7" ht="16.5" customHeight="1">
      <c r="A26" s="25" t="s">
        <v>13</v>
      </c>
      <c r="B26" s="86" t="s">
        <v>89</v>
      </c>
      <c r="C26" s="86"/>
      <c r="D26" s="86"/>
      <c r="E26" s="86"/>
      <c r="F26" s="3">
        <f>F38</f>
        <v>2148</v>
      </c>
      <c r="G26" s="12"/>
    </row>
    <row r="27" spans="1:7" ht="16.5" customHeight="1">
      <c r="A27" s="25" t="s">
        <v>13</v>
      </c>
      <c r="B27" s="86" t="s">
        <v>36</v>
      </c>
      <c r="C27" s="86"/>
      <c r="D27" s="86"/>
      <c r="E27" s="86"/>
      <c r="F27" s="3">
        <v>0</v>
      </c>
      <c r="G27" s="12"/>
    </row>
    <row r="28" spans="1:7" ht="17.25" customHeight="1">
      <c r="A28" s="25">
        <v>5</v>
      </c>
      <c r="B28" s="74" t="s">
        <v>53</v>
      </c>
      <c r="C28" s="74"/>
      <c r="D28" s="74"/>
      <c r="E28" s="74"/>
      <c r="F28" s="3">
        <f>D15</f>
        <v>3546.2200000000003</v>
      </c>
      <c r="G28" s="12"/>
    </row>
    <row r="29" spans="1:7" ht="17.25" customHeight="1">
      <c r="A29" s="25">
        <v>6</v>
      </c>
      <c r="B29" s="74" t="s">
        <v>57</v>
      </c>
      <c r="C29" s="74"/>
      <c r="D29" s="74"/>
      <c r="E29" s="74"/>
      <c r="F29" s="3">
        <f>D12+D13</f>
        <v>9711.24</v>
      </c>
      <c r="G29" s="12"/>
    </row>
    <row r="30" spans="1:7" s="28" customFormat="1" ht="21" customHeight="1">
      <c r="A30" s="26"/>
      <c r="B30" s="75" t="s">
        <v>14</v>
      </c>
      <c r="C30" s="75"/>
      <c r="D30" s="75"/>
      <c r="E30" s="75"/>
      <c r="F30" s="27">
        <f>F21+F22+F23+F24+F29+F28</f>
        <v>40842.22</v>
      </c>
      <c r="G30" s="9"/>
    </row>
    <row r="32" spans="1:6" ht="18" customHeight="1">
      <c r="A32" s="68" t="s">
        <v>88</v>
      </c>
      <c r="B32" s="68"/>
      <c r="C32" s="68"/>
      <c r="D32" s="68"/>
      <c r="E32" s="68"/>
      <c r="F32" s="3">
        <f>D7+D16-F30</f>
        <v>43901.28</v>
      </c>
    </row>
    <row r="33" spans="1:6" ht="20.25" customHeight="1">
      <c r="A33" s="68" t="s">
        <v>85</v>
      </c>
      <c r="B33" s="68"/>
      <c r="C33" s="68"/>
      <c r="D33" s="68"/>
      <c r="E33" s="68"/>
      <c r="F33" s="3">
        <f>F16</f>
        <v>-5571.57</v>
      </c>
    </row>
    <row r="34" spans="1:6" ht="18" customHeight="1">
      <c r="A34" s="65" t="s">
        <v>86</v>
      </c>
      <c r="B34" s="65"/>
      <c r="C34" s="65"/>
      <c r="D34" s="65"/>
      <c r="E34" s="65"/>
      <c r="F34" s="3">
        <f>F32+F33</f>
        <v>38329.71</v>
      </c>
    </row>
    <row r="35" ht="11.25" customHeight="1"/>
    <row r="37" spans="1:6" ht="15.75">
      <c r="A37" s="29" t="s">
        <v>25</v>
      </c>
      <c r="B37" s="29" t="s">
        <v>17</v>
      </c>
      <c r="C37" s="76" t="s">
        <v>37</v>
      </c>
      <c r="D37" s="77"/>
      <c r="E37" s="78"/>
      <c r="F37" s="29" t="s">
        <v>38</v>
      </c>
    </row>
    <row r="38" spans="1:6" s="34" customFormat="1" ht="27" customHeight="1">
      <c r="A38" s="33"/>
      <c r="B38" s="35" t="s">
        <v>87</v>
      </c>
      <c r="C38" s="79" t="s">
        <v>84</v>
      </c>
      <c r="D38" s="80"/>
      <c r="E38" s="81"/>
      <c r="F38" s="36">
        <f>179*12</f>
        <v>2148</v>
      </c>
    </row>
    <row r="39" spans="1:6" ht="15.75">
      <c r="A39" s="4"/>
      <c r="B39" s="6"/>
      <c r="C39" s="82"/>
      <c r="D39" s="83"/>
      <c r="E39" s="84"/>
      <c r="F39" s="7"/>
    </row>
    <row r="40" spans="1:6" s="28" customFormat="1" ht="15.75">
      <c r="A40" s="85" t="s">
        <v>39</v>
      </c>
      <c r="B40" s="85"/>
      <c r="C40" s="85"/>
      <c r="D40" s="85"/>
      <c r="E40" s="85"/>
      <c r="F40" s="30">
        <f>SUM(F38:F39)</f>
        <v>2148</v>
      </c>
    </row>
  </sheetData>
  <sheetProtection selectLockedCells="1" selectUnlockedCells="1"/>
  <mergeCells count="18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C37:E37"/>
    <mergeCell ref="C38:E38"/>
    <mergeCell ref="C39:E39"/>
    <mergeCell ref="A40:E4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0"/>
  <sheetViews>
    <sheetView view="pageBreakPreview" zoomScaleSheetLayoutView="100" zoomScalePageLayoutView="0" workbookViewId="0" topLeftCell="A21">
      <selection activeCell="E8" sqref="E8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8" t="s">
        <v>40</v>
      </c>
      <c r="B1" s="88"/>
      <c r="C1" s="88"/>
      <c r="D1" s="88"/>
      <c r="E1" s="88"/>
      <c r="F1" s="88"/>
      <c r="G1" s="8"/>
    </row>
    <row r="2" spans="1:8" ht="15.75">
      <c r="A2" s="88" t="s">
        <v>66</v>
      </c>
      <c r="B2" s="88"/>
      <c r="C2" s="88"/>
      <c r="D2" s="88"/>
      <c r="E2" s="88"/>
      <c r="F2" s="88"/>
      <c r="G2" s="9"/>
      <c r="H2" s="10"/>
    </row>
    <row r="3" ht="9" customHeight="1"/>
    <row r="4" spans="1:6" ht="15.75" hidden="1" outlineLevel="1">
      <c r="A4" s="12" t="s">
        <v>68</v>
      </c>
      <c r="C4" s="12"/>
      <c r="D4" s="12"/>
      <c r="E4" s="12"/>
      <c r="F4" s="12"/>
    </row>
    <row r="5" spans="1:6" ht="15.75" hidden="1" outlineLevel="1">
      <c r="A5" s="12" t="s">
        <v>19</v>
      </c>
      <c r="C5" s="12"/>
      <c r="D5" s="12">
        <v>522.1</v>
      </c>
      <c r="E5" s="12" t="s">
        <v>20</v>
      </c>
      <c r="F5" s="12"/>
    </row>
    <row r="6" ht="9" customHeight="1" collapsed="1">
      <c r="I6" s="32"/>
    </row>
    <row r="7" spans="1:6" ht="15.75">
      <c r="A7" s="9" t="s">
        <v>21</v>
      </c>
      <c r="C7" s="9"/>
      <c r="D7" s="13">
        <f>'2014'!B29</f>
        <v>110137.08</v>
      </c>
      <c r="E7" s="9" t="s">
        <v>23</v>
      </c>
      <c r="F7" s="9"/>
    </row>
    <row r="8" spans="1:6" ht="15.75">
      <c r="A8" s="9" t="s">
        <v>22</v>
      </c>
      <c r="C8" s="12"/>
      <c r="D8" s="14">
        <f>C16</f>
        <v>-9193.550000000001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61">
        <v>-7524.03</v>
      </c>
      <c r="D11" s="59">
        <v>69857.04</v>
      </c>
      <c r="E11" s="59">
        <v>71559.65</v>
      </c>
      <c r="F11" s="59">
        <f>C11-D11+E11</f>
        <v>-5821.419999999998</v>
      </c>
      <c r="G11" s="16" t="s">
        <v>43</v>
      </c>
      <c r="H11" s="16">
        <v>11.08</v>
      </c>
      <c r="I11" s="66">
        <f>H11*12*H20</f>
        <v>69418.41600000001</v>
      </c>
    </row>
    <row r="12" spans="1:9" s="20" customFormat="1" ht="15.75">
      <c r="A12" s="4">
        <v>2</v>
      </c>
      <c r="B12" s="18" t="s">
        <v>3</v>
      </c>
      <c r="C12" s="61">
        <v>-701.8</v>
      </c>
      <c r="D12" s="59">
        <v>6515.88</v>
      </c>
      <c r="E12" s="59">
        <v>6674.69</v>
      </c>
      <c r="F12" s="59">
        <f>C12-D12+E12</f>
        <v>-542.9900000000007</v>
      </c>
      <c r="G12" s="16" t="s">
        <v>44</v>
      </c>
      <c r="H12" s="16">
        <v>3.2</v>
      </c>
      <c r="I12" s="67">
        <f>H12*12*H20</f>
        <v>20048.640000000003</v>
      </c>
    </row>
    <row r="13" spans="1:9" s="20" customFormat="1" ht="31.5">
      <c r="A13" s="4">
        <v>2</v>
      </c>
      <c r="B13" s="18" t="s">
        <v>47</v>
      </c>
      <c r="C13" s="61">
        <v>-344.16</v>
      </c>
      <c r="D13" s="59">
        <v>3195.36</v>
      </c>
      <c r="E13" s="59">
        <v>3273.24</v>
      </c>
      <c r="F13" s="59">
        <f>C13-D13+E13</f>
        <v>-266.2800000000002</v>
      </c>
      <c r="G13" s="16" t="s">
        <v>58</v>
      </c>
      <c r="H13" s="16">
        <v>0.6</v>
      </c>
      <c r="I13" s="67">
        <f>H13*12*H20</f>
        <v>3759.12</v>
      </c>
    </row>
    <row r="14" spans="1:8" s="20" customFormat="1" ht="30" customHeight="1">
      <c r="A14" s="4">
        <v>4</v>
      </c>
      <c r="B14" s="18" t="s">
        <v>48</v>
      </c>
      <c r="C14" s="61">
        <v>-175.45</v>
      </c>
      <c r="D14" s="59">
        <v>1629</v>
      </c>
      <c r="E14" s="59">
        <v>1668.7</v>
      </c>
      <c r="F14" s="59">
        <f>C14-D14+E14</f>
        <v>-135.75</v>
      </c>
      <c r="G14" s="19"/>
      <c r="H14" s="19"/>
    </row>
    <row r="15" spans="1:8" s="20" customFormat="1" ht="30" customHeight="1">
      <c r="A15" s="4">
        <v>5</v>
      </c>
      <c r="B15" s="18" t="s">
        <v>53</v>
      </c>
      <c r="C15" s="61">
        <v>-448.11</v>
      </c>
      <c r="D15" s="59">
        <f>6002.72-2456.5</f>
        <v>3546.2200000000003</v>
      </c>
      <c r="E15" s="59">
        <v>5189.2</v>
      </c>
      <c r="F15" s="59">
        <f>C15-D15+E15</f>
        <v>1194.8699999999994</v>
      </c>
      <c r="G15" s="19"/>
      <c r="H15" s="19"/>
    </row>
    <row r="16" spans="1:6" ht="19.5" customHeight="1">
      <c r="A16" s="4"/>
      <c r="B16" s="18" t="s">
        <v>4</v>
      </c>
      <c r="C16" s="60">
        <f>SUM(C11:C15)</f>
        <v>-9193.550000000001</v>
      </c>
      <c r="D16" s="60">
        <f>SUM(D11:D15)</f>
        <v>84743.5</v>
      </c>
      <c r="E16" s="60">
        <f>SUM(E11:E15)</f>
        <v>88365.48</v>
      </c>
      <c r="F16" s="60">
        <f>SUM(F11:F15)</f>
        <v>-5571.57</v>
      </c>
    </row>
    <row r="17" ht="11.25" customHeight="1"/>
    <row r="18" spans="1:6" ht="15.75">
      <c r="A18" s="88" t="s">
        <v>29</v>
      </c>
      <c r="B18" s="88"/>
      <c r="C18" s="88"/>
      <c r="D18" s="88"/>
      <c r="E18" s="88"/>
      <c r="F18" s="88"/>
    </row>
    <row r="19" spans="1:8" ht="15.75">
      <c r="A19" s="31"/>
      <c r="B19" s="8"/>
      <c r="C19" s="8"/>
      <c r="D19" s="8"/>
      <c r="E19" s="8"/>
      <c r="F19" s="8"/>
      <c r="H19" s="5" t="s">
        <v>30</v>
      </c>
    </row>
    <row r="20" spans="1:8" ht="33" customHeight="1">
      <c r="A20" s="17" t="s">
        <v>42</v>
      </c>
      <c r="B20" s="89" t="s">
        <v>6</v>
      </c>
      <c r="C20" s="89"/>
      <c r="D20" s="89"/>
      <c r="E20" s="89"/>
      <c r="F20" s="21" t="s">
        <v>18</v>
      </c>
      <c r="G20" s="22"/>
      <c r="H20" s="5">
        <f>D5</f>
        <v>522.1</v>
      </c>
    </row>
    <row r="21" spans="1:10" ht="18" customHeight="1">
      <c r="A21" s="23">
        <v>1</v>
      </c>
      <c r="B21" s="90" t="s">
        <v>8</v>
      </c>
      <c r="C21" s="90"/>
      <c r="D21" s="90"/>
      <c r="E21" s="90"/>
      <c r="F21" s="1">
        <f>I12</f>
        <v>20048.640000000003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86" t="s">
        <v>48</v>
      </c>
      <c r="C22" s="86"/>
      <c r="D22" s="86"/>
      <c r="E22" s="86"/>
      <c r="F22" s="2">
        <f>D14</f>
        <v>1629</v>
      </c>
      <c r="G22" s="24"/>
    </row>
    <row r="23" spans="1:7" ht="18" customHeight="1">
      <c r="A23" s="25">
        <v>3</v>
      </c>
      <c r="B23" s="86" t="s">
        <v>54</v>
      </c>
      <c r="C23" s="86"/>
      <c r="D23" s="86"/>
      <c r="E23" s="86"/>
      <c r="F23" s="2">
        <f>I13</f>
        <v>3759.12</v>
      </c>
      <c r="G23" s="24"/>
    </row>
    <row r="24" spans="1:7" ht="18" customHeight="1">
      <c r="A24" s="25">
        <v>4</v>
      </c>
      <c r="B24" s="86" t="s">
        <v>12</v>
      </c>
      <c r="C24" s="86"/>
      <c r="D24" s="86"/>
      <c r="E24" s="86"/>
      <c r="F24" s="2">
        <f>F25+F26+F27</f>
        <v>2148</v>
      </c>
      <c r="G24" s="24"/>
    </row>
    <row r="25" spans="1:7" ht="16.5" customHeight="1">
      <c r="A25" s="25" t="s">
        <v>13</v>
      </c>
      <c r="B25" s="86" t="s">
        <v>34</v>
      </c>
      <c r="C25" s="86"/>
      <c r="D25" s="86"/>
      <c r="E25" s="86"/>
      <c r="F25" s="3">
        <v>0</v>
      </c>
      <c r="G25" s="12"/>
    </row>
    <row r="26" spans="1:7" ht="16.5" customHeight="1">
      <c r="A26" s="25" t="s">
        <v>13</v>
      </c>
      <c r="B26" s="86" t="s">
        <v>35</v>
      </c>
      <c r="C26" s="86"/>
      <c r="D26" s="86"/>
      <c r="E26" s="86"/>
      <c r="F26" s="3">
        <f>F38</f>
        <v>2148</v>
      </c>
      <c r="G26" s="12"/>
    </row>
    <row r="27" spans="1:7" ht="16.5" customHeight="1">
      <c r="A27" s="25" t="s">
        <v>13</v>
      </c>
      <c r="B27" s="86" t="s">
        <v>36</v>
      </c>
      <c r="C27" s="86"/>
      <c r="D27" s="86"/>
      <c r="E27" s="86"/>
      <c r="F27" s="3">
        <v>0</v>
      </c>
      <c r="G27" s="12"/>
    </row>
    <row r="28" spans="1:7" ht="17.25" customHeight="1">
      <c r="A28" s="25">
        <v>5</v>
      </c>
      <c r="B28" s="74" t="s">
        <v>53</v>
      </c>
      <c r="C28" s="74"/>
      <c r="D28" s="74"/>
      <c r="E28" s="74"/>
      <c r="F28" s="3">
        <f>D15</f>
        <v>3546.2200000000003</v>
      </c>
      <c r="G28" s="12"/>
    </row>
    <row r="29" spans="1:7" ht="17.25" customHeight="1">
      <c r="A29" s="25">
        <v>6</v>
      </c>
      <c r="B29" s="74" t="s">
        <v>57</v>
      </c>
      <c r="C29" s="74"/>
      <c r="D29" s="74"/>
      <c r="E29" s="74"/>
      <c r="F29" s="3">
        <f>D12+D13</f>
        <v>9711.24</v>
      </c>
      <c r="G29" s="12"/>
    </row>
    <row r="30" spans="1:7" s="28" customFormat="1" ht="21" customHeight="1">
      <c r="A30" s="26"/>
      <c r="B30" s="75" t="s">
        <v>14</v>
      </c>
      <c r="C30" s="75"/>
      <c r="D30" s="75"/>
      <c r="E30" s="75"/>
      <c r="F30" s="27">
        <f>F21+F22+F23+F24+F29+F28</f>
        <v>40842.22</v>
      </c>
      <c r="G30" s="9"/>
    </row>
    <row r="32" spans="1:6" ht="18" customHeight="1">
      <c r="A32" s="68" t="s">
        <v>88</v>
      </c>
      <c r="B32" s="68"/>
      <c r="C32" s="68"/>
      <c r="D32" s="68"/>
      <c r="E32" s="68"/>
      <c r="F32" s="3">
        <f>D7+D16-F30</f>
        <v>154038.36000000002</v>
      </c>
    </row>
    <row r="33" spans="1:6" ht="20.25" customHeight="1">
      <c r="A33" s="64" t="s">
        <v>85</v>
      </c>
      <c r="B33" s="64"/>
      <c r="C33" s="64"/>
      <c r="D33" s="64"/>
      <c r="E33" s="64"/>
      <c r="F33" s="3">
        <f>F16</f>
        <v>-5571.57</v>
      </c>
    </row>
    <row r="34" spans="1:6" ht="18" customHeight="1">
      <c r="A34" s="65" t="s">
        <v>86</v>
      </c>
      <c r="B34" s="65"/>
      <c r="C34" s="65"/>
      <c r="D34" s="65"/>
      <c r="E34" s="65"/>
      <c r="F34" s="3">
        <f>F32+F33</f>
        <v>148466.79</v>
      </c>
    </row>
    <row r="35" ht="11.25" customHeight="1"/>
    <row r="37" spans="1:6" ht="15.75">
      <c r="A37" s="29" t="s">
        <v>25</v>
      </c>
      <c r="B37" s="29" t="s">
        <v>17</v>
      </c>
      <c r="C37" s="76" t="s">
        <v>37</v>
      </c>
      <c r="D37" s="77"/>
      <c r="E37" s="78"/>
      <c r="F37" s="29" t="s">
        <v>38</v>
      </c>
    </row>
    <row r="38" spans="1:6" s="34" customFormat="1" ht="27" customHeight="1">
      <c r="A38" s="33"/>
      <c r="B38" s="35" t="s">
        <v>87</v>
      </c>
      <c r="C38" s="79" t="s">
        <v>84</v>
      </c>
      <c r="D38" s="80"/>
      <c r="E38" s="81"/>
      <c r="F38" s="36">
        <f>179*12</f>
        <v>2148</v>
      </c>
    </row>
    <row r="39" spans="1:6" ht="15.75">
      <c r="A39" s="4"/>
      <c r="B39" s="6"/>
      <c r="C39" s="82"/>
      <c r="D39" s="83"/>
      <c r="E39" s="84"/>
      <c r="F39" s="7"/>
    </row>
    <row r="40" spans="1:6" s="28" customFormat="1" ht="15.75">
      <c r="A40" s="85" t="s">
        <v>39</v>
      </c>
      <c r="B40" s="85"/>
      <c r="C40" s="85"/>
      <c r="D40" s="85"/>
      <c r="E40" s="85"/>
      <c r="F40" s="30">
        <f>SUM(F38:F39)</f>
        <v>2148</v>
      </c>
    </row>
  </sheetData>
  <sheetProtection selectLockedCells="1" selectUnlockedCells="1"/>
  <mergeCells count="18">
    <mergeCell ref="A40:E40"/>
    <mergeCell ref="C37:E37"/>
    <mergeCell ref="C38:E38"/>
    <mergeCell ref="C39:E39"/>
    <mergeCell ref="B30:E30"/>
    <mergeCell ref="B23:E23"/>
    <mergeCell ref="B24:E24"/>
    <mergeCell ref="B25:E25"/>
    <mergeCell ref="B26:E26"/>
    <mergeCell ref="B27:E27"/>
    <mergeCell ref="B29:E29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25">
      <selection activeCell="C21" sqref="C21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92" t="s">
        <v>45</v>
      </c>
      <c r="B1" s="92"/>
      <c r="C1" s="92"/>
      <c r="D1" s="92"/>
      <c r="E1" s="92"/>
    </row>
    <row r="2" spans="1:5" ht="18.75">
      <c r="A2" s="92" t="s">
        <v>67</v>
      </c>
      <c r="B2" s="92"/>
      <c r="C2" s="92"/>
      <c r="D2" s="92"/>
      <c r="E2" s="92"/>
    </row>
    <row r="3" ht="18.75">
      <c r="A3" s="37"/>
    </row>
    <row r="4" ht="18.75">
      <c r="A4" s="38" t="s">
        <v>68</v>
      </c>
    </row>
    <row r="5" ht="18.75">
      <c r="A5" s="38" t="s">
        <v>69</v>
      </c>
    </row>
    <row r="6" ht="18.75">
      <c r="A6" s="38"/>
    </row>
    <row r="7" ht="16.5" thickBot="1">
      <c r="A7" s="39" t="s">
        <v>70</v>
      </c>
    </row>
    <row r="8" spans="1:5" ht="50.25" customHeight="1" thickBot="1">
      <c r="A8" s="40"/>
      <c r="B8" s="41" t="s">
        <v>46</v>
      </c>
      <c r="C8" s="41" t="s">
        <v>0</v>
      </c>
      <c r="D8" s="41" t="s">
        <v>1</v>
      </c>
      <c r="E8" s="41" t="s">
        <v>22</v>
      </c>
    </row>
    <row r="9" spans="1:5" ht="19.5" thickBot="1">
      <c r="A9" s="42" t="s">
        <v>2</v>
      </c>
      <c r="B9" s="43">
        <v>18327.7</v>
      </c>
      <c r="C9" s="43">
        <v>69857.04</v>
      </c>
      <c r="D9" s="43">
        <v>80660.71</v>
      </c>
      <c r="E9" s="43">
        <v>7524.03</v>
      </c>
    </row>
    <row r="10" spans="1:5" ht="19.5" thickBot="1">
      <c r="A10" s="42" t="s">
        <v>3</v>
      </c>
      <c r="B10" s="43">
        <v>1709.46</v>
      </c>
      <c r="C10" s="43">
        <v>6328.68</v>
      </c>
      <c r="D10" s="43">
        <v>7336.34</v>
      </c>
      <c r="E10" s="43">
        <v>701.8</v>
      </c>
    </row>
    <row r="11" spans="1:5" ht="38.25" thickBot="1">
      <c r="A11" s="42" t="s">
        <v>47</v>
      </c>
      <c r="B11" s="43">
        <v>957.42</v>
      </c>
      <c r="C11" s="43">
        <v>3103.56</v>
      </c>
      <c r="D11" s="43">
        <v>3716.82</v>
      </c>
      <c r="E11" s="43">
        <v>344.16</v>
      </c>
    </row>
    <row r="12" spans="1:5" ht="19.5" customHeight="1" thickBot="1">
      <c r="A12" s="42" t="s">
        <v>48</v>
      </c>
      <c r="B12" s="43">
        <v>427.42</v>
      </c>
      <c r="C12" s="43">
        <v>1629</v>
      </c>
      <c r="D12" s="43">
        <v>1880.97</v>
      </c>
      <c r="E12" s="43">
        <v>175.45</v>
      </c>
    </row>
    <row r="13" spans="1:5" ht="38.25" thickBot="1">
      <c r="A13" s="42" t="s">
        <v>53</v>
      </c>
      <c r="B13" s="43">
        <v>307.42</v>
      </c>
      <c r="C13" s="43">
        <v>1467.04</v>
      </c>
      <c r="D13" s="43">
        <v>1326.35</v>
      </c>
      <c r="E13" s="43">
        <v>448.11</v>
      </c>
    </row>
    <row r="14" spans="1:5" ht="19.5" thickBot="1">
      <c r="A14" s="42" t="s">
        <v>4</v>
      </c>
      <c r="B14" s="44">
        <v>21729.42</v>
      </c>
      <c r="C14" s="44">
        <v>82385.32</v>
      </c>
      <c r="D14" s="44">
        <v>94921.19</v>
      </c>
      <c r="E14" s="44">
        <v>9193.55</v>
      </c>
    </row>
    <row r="15" ht="18.75">
      <c r="A15" s="45"/>
    </row>
    <row r="16" ht="19.5" thickBot="1">
      <c r="A16" s="45" t="s">
        <v>5</v>
      </c>
    </row>
    <row r="17" spans="1:3" ht="38.25" thickBot="1">
      <c r="A17" s="46" t="s">
        <v>49</v>
      </c>
      <c r="B17" s="41" t="s">
        <v>6</v>
      </c>
      <c r="C17" s="41" t="s">
        <v>18</v>
      </c>
    </row>
    <row r="18" spans="1:3" ht="19.5" thickBot="1">
      <c r="A18" s="47" t="s">
        <v>7</v>
      </c>
      <c r="B18" s="48" t="s">
        <v>3</v>
      </c>
      <c r="C18" s="43">
        <v>9432.24</v>
      </c>
    </row>
    <row r="19" spans="1:3" ht="19.5" thickBot="1">
      <c r="A19" s="47" t="s">
        <v>9</v>
      </c>
      <c r="B19" s="48" t="s">
        <v>48</v>
      </c>
      <c r="C19" s="43">
        <v>1629</v>
      </c>
    </row>
    <row r="20" spans="1:3" ht="38.25" thickBot="1">
      <c r="A20" s="47" t="s">
        <v>10</v>
      </c>
      <c r="B20" s="48" t="s">
        <v>53</v>
      </c>
      <c r="C20" s="43">
        <v>1467.04</v>
      </c>
    </row>
    <row r="21" spans="1:3" ht="19.5" thickBot="1">
      <c r="A21" s="47" t="s">
        <v>11</v>
      </c>
      <c r="B21" s="48" t="s">
        <v>54</v>
      </c>
      <c r="C21" s="43">
        <v>3759.12</v>
      </c>
    </row>
    <row r="22" spans="1:3" ht="19.5" thickBot="1">
      <c r="A22" s="47" t="s">
        <v>55</v>
      </c>
      <c r="B22" s="48" t="s">
        <v>8</v>
      </c>
      <c r="C22" s="43">
        <v>20048.64</v>
      </c>
    </row>
    <row r="23" spans="1:3" ht="38.25" thickBot="1">
      <c r="A23" s="47" t="s">
        <v>56</v>
      </c>
      <c r="B23" s="48" t="s">
        <v>12</v>
      </c>
      <c r="C23" s="43">
        <v>12224</v>
      </c>
    </row>
    <row r="24" spans="1:3" ht="19.5" thickBot="1">
      <c r="A24" s="47" t="s">
        <v>13</v>
      </c>
      <c r="B24" s="49" t="s">
        <v>61</v>
      </c>
      <c r="C24" s="43">
        <v>4296</v>
      </c>
    </row>
    <row r="25" spans="1:3" ht="57" thickBot="1">
      <c r="A25" s="47" t="s">
        <v>13</v>
      </c>
      <c r="B25" s="49" t="s">
        <v>71</v>
      </c>
      <c r="C25" s="43">
        <v>1755</v>
      </c>
    </row>
    <row r="26" spans="1:3" ht="38.25" thickBot="1">
      <c r="A26" s="47" t="s">
        <v>13</v>
      </c>
      <c r="B26" s="49" t="s">
        <v>72</v>
      </c>
      <c r="C26" s="43">
        <v>6173</v>
      </c>
    </row>
    <row r="27" spans="1:3" ht="38.25" thickBot="1">
      <c r="A27" s="42"/>
      <c r="B27" s="50" t="s">
        <v>50</v>
      </c>
      <c r="C27" s="44">
        <v>48560.04</v>
      </c>
    </row>
    <row r="28" ht="15.75" thickBot="1">
      <c r="A28" s="51"/>
    </row>
    <row r="29" spans="1:2" ht="57" thickBot="1">
      <c r="A29" s="62" t="s">
        <v>60</v>
      </c>
      <c r="B29" s="41">
        <v>110137.08</v>
      </c>
    </row>
    <row r="30" spans="1:2" ht="57" thickBot="1">
      <c r="A30" s="42" t="s">
        <v>15</v>
      </c>
      <c r="B30" s="44">
        <v>9193.55</v>
      </c>
    </row>
    <row r="31" spans="1:2" ht="38.25" thickBot="1">
      <c r="A31" s="47" t="s">
        <v>16</v>
      </c>
      <c r="B31" s="44" t="s">
        <v>73</v>
      </c>
    </row>
    <row r="32" spans="1:2" ht="38.25" thickBot="1">
      <c r="A32" s="47" t="s">
        <v>51</v>
      </c>
      <c r="B32" s="44">
        <v>7524.03</v>
      </c>
    </row>
    <row r="33" ht="15">
      <c r="A33" s="51"/>
    </row>
    <row r="34" ht="15.75">
      <c r="A34" s="52" t="s">
        <v>74</v>
      </c>
    </row>
    <row r="35" ht="15.75">
      <c r="A35" s="53"/>
    </row>
    <row r="36" ht="15.75">
      <c r="A36" s="53"/>
    </row>
    <row r="37" ht="15.75">
      <c r="A37" s="53"/>
    </row>
    <row r="38" ht="15.75">
      <c r="A38" s="53"/>
    </row>
    <row r="39" ht="15.75">
      <c r="A39" s="53" t="s">
        <v>59</v>
      </c>
    </row>
    <row r="40" ht="16.5" thickBot="1">
      <c r="A40" s="53"/>
    </row>
    <row r="41" spans="1:3" ht="15.75" thickBot="1">
      <c r="A41" s="54" t="s">
        <v>17</v>
      </c>
      <c r="B41" s="55" t="s">
        <v>37</v>
      </c>
      <c r="C41" s="55" t="s">
        <v>52</v>
      </c>
    </row>
    <row r="42" spans="1:3" ht="15.75" thickBot="1">
      <c r="A42" s="56" t="s">
        <v>62</v>
      </c>
      <c r="B42" s="57" t="s">
        <v>75</v>
      </c>
      <c r="C42" s="58">
        <v>179</v>
      </c>
    </row>
    <row r="43" spans="1:3" ht="15.75" thickBot="1">
      <c r="A43" s="56" t="s">
        <v>62</v>
      </c>
      <c r="B43" s="57" t="s">
        <v>76</v>
      </c>
      <c r="C43" s="58">
        <v>179</v>
      </c>
    </row>
    <row r="44" spans="1:3" ht="15.75" thickBot="1">
      <c r="A44" s="56" t="s">
        <v>63</v>
      </c>
      <c r="B44" s="57" t="s">
        <v>77</v>
      </c>
      <c r="C44" s="58">
        <v>179</v>
      </c>
    </row>
    <row r="45" spans="1:3" ht="15.75" thickBot="1">
      <c r="A45" s="56" t="s">
        <v>63</v>
      </c>
      <c r="B45" s="57" t="s">
        <v>78</v>
      </c>
      <c r="C45" s="58">
        <v>179</v>
      </c>
    </row>
    <row r="46" spans="1:3" ht="15.75" thickBot="1">
      <c r="A46" s="56" t="s">
        <v>79</v>
      </c>
      <c r="B46" s="57" t="s">
        <v>80</v>
      </c>
      <c r="C46" s="58">
        <v>1755</v>
      </c>
    </row>
    <row r="47" spans="1:3" ht="15.75" thickBot="1">
      <c r="A47" s="56" t="s">
        <v>64</v>
      </c>
      <c r="B47" s="57" t="s">
        <v>75</v>
      </c>
      <c r="C47" s="58">
        <v>179</v>
      </c>
    </row>
    <row r="48" spans="1:3" ht="15.75" thickBot="1">
      <c r="A48" s="56" t="s">
        <v>81</v>
      </c>
      <c r="B48" s="57" t="s">
        <v>72</v>
      </c>
      <c r="C48" s="58">
        <v>6173</v>
      </c>
    </row>
    <row r="49" spans="1:3" ht="15.75" thickBot="1">
      <c r="A49" s="56" t="s">
        <v>65</v>
      </c>
      <c r="B49" s="57" t="s">
        <v>82</v>
      </c>
      <c r="C49" s="58">
        <v>179</v>
      </c>
    </row>
    <row r="50" spans="1:3" ht="15.75" thickBot="1">
      <c r="A50" s="56" t="s">
        <v>65</v>
      </c>
      <c r="B50" s="57" t="s">
        <v>83</v>
      </c>
      <c r="C50" s="58">
        <v>179</v>
      </c>
    </row>
    <row r="51" ht="15.75">
      <c r="A51" s="53"/>
    </row>
    <row r="52" ht="15.75">
      <c r="A52" s="53"/>
    </row>
    <row r="53" ht="15.75">
      <c r="A53" s="53"/>
    </row>
    <row r="54" ht="15.75">
      <c r="A54" s="53"/>
    </row>
    <row r="55" ht="15.75">
      <c r="A55" s="63"/>
    </row>
    <row r="56" ht="15.75">
      <c r="A56" s="52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2017-08-22T13:13:28Z</cp:lastPrinted>
  <dcterms:created xsi:type="dcterms:W3CDTF">2015-10-12T10:40:12Z</dcterms:created>
  <dcterms:modified xsi:type="dcterms:W3CDTF">2018-03-13T14:29:13Z</dcterms:modified>
  <cp:category/>
  <cp:version/>
  <cp:contentType/>
  <cp:contentStatus/>
</cp:coreProperties>
</file>