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'2015'!$A$1:$F$34</definedName>
    <definedName name="_xlnm.Print_Area" localSheetId="2">'2015 (2)'!$A$1:$F$34</definedName>
  </definedNames>
  <calcPr fullCalcOnLoad="1" refMode="R1C1"/>
</workbook>
</file>

<file path=xl/sharedStrings.xml><?xml version="1.0" encoding="utf-8"?>
<sst xmlns="http://schemas.openxmlformats.org/spreadsheetml/2006/main" count="255" uniqueCount="88">
  <si>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</si>
  <si>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</si>
  <si>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</si>
  <si>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</si>
  <si>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</si>
  <si>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</si>
  <si>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</si>
  <si>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</si>
  <si>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</si>
  <si>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</si>
  <si>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</si>
  <si>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</si>
  <si>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</si>
  <si>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</si>
  <si>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</si>
  <si>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</si>
  <si>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</si>
  <si>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</si>
  <si>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</si>
  <si>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</si>
  <si>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</si>
  <si>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</si>
  <si>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</si>
  <si>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</si>
  <si>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</si>
  <si>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</si>
  <si>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</si>
  <si>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</si>
  <si>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</si>
  <si>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</si>
  <si>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</si>
  <si>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</si>
  <si>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</si>
  <si>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</si>
  <si>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</si>
  <si>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</si>
  <si>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</si>
  <si>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</si>
  <si>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</si>
  <si>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</si>
  <si>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</si>
  <si>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Сальдо на 31.12.2015 г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</si>
  <si>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</si>
  <si>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</si>
  <si>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</si>
  <si>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</si>
  <si>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</si>
  <si>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</si>
  <si>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</si>
  <si>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</si>
  <si>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</si>
  <si>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</si>
  <si>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</si>
  <si>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</si>
  <si>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Электроэнергия МОП</t>
  </si>
  <si>
    <t>Вывоз КГМ</t>
  </si>
  <si>
    <t>5.</t>
  </si>
  <si>
    <t>Вывоз и складирование ТБО</t>
  </si>
  <si>
    <t>двор</t>
  </si>
  <si>
    <t xml:space="preserve">Выполненные работы </t>
  </si>
  <si>
    <t>Сальдо на 01.01.2015г (по начислениям) (+)</t>
  </si>
  <si>
    <t>В управлении ООО «УК Старый Город» - с 01.01.2011  года</t>
  </si>
  <si>
    <t>Ул. Л. Голикова, д. 20</t>
  </si>
  <si>
    <t>Ул.  Л. Голикова, д.20</t>
  </si>
  <si>
    <t>Общая площадь квартир –  162,9 м.кв.</t>
  </si>
  <si>
    <t>Остаток на 01.01.2014 года – 21843,89 (+)</t>
  </si>
  <si>
    <t>ремонт силового предохранительного шкафа</t>
  </si>
  <si>
    <t>11884,20</t>
  </si>
  <si>
    <t>Экономист ООО «УК Старый город»                                                                   Хромушина Т.В.</t>
  </si>
  <si>
    <t>31,07,2014</t>
  </si>
  <si>
    <t>руб. (прибыль)</t>
  </si>
  <si>
    <t>Задолженность населения на 31.12.2015 г.</t>
  </si>
  <si>
    <t>Справочно: финансовый результат с учетом задолженности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</si>
  <si>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</si>
  <si>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</si>
  <si>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</si>
  <si>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</si>
  <si>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</si>
  <si>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</si>
  <si>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</si>
  <si>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</si>
  <si>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</si>
  <si>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</si>
  <si>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</si>
  <si>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</si>
  <si>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</t>
  </si>
  <si>
    <t>Задолженность населения на 31.12.2017 г.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</si>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</sst>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48" fillId="33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8"/>
  <sheetViews>
    <sheetView tabSelected="1" zoomScalePageLayoutView="0" workbookViewId="0" topLeftCell="A17">
      <selection activeCell="F30" sqref="F30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1" t="s">
        <v>80</v>
      </c>
      <c r="B1" s="81"/>
      <c r="C1" s="81"/>
      <c r="D1" s="81"/>
      <c r="E1" s="81"/>
      <c r="F1" s="81"/>
      <c r="G1" s="69"/>
    </row>
    <row r="2" spans="1:8" ht="15.75">
      <c r="A2" s="81" t="s">
        <v>62</v>
      </c>
      <c r="B2" s="81"/>
      <c r="C2" s="81"/>
      <c r="D2" s="81"/>
      <c r="E2" s="81"/>
      <c r="F2" s="81"/>
      <c r="G2" s="9"/>
      <c r="H2" s="10"/>
    </row>
    <row r="3" ht="6.75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9.75" customHeight="1" hidden="1" outlineLevel="1">
      <c r="A5" s="12" t="s">
        <v>19</v>
      </c>
      <c r="C5" s="12"/>
      <c r="D5" s="12">
        <v>175.1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81</v>
      </c>
      <c r="C7" s="9"/>
      <c r="D7" s="13">
        <f>'2016'!F31</f>
        <v>69437.04999999999</v>
      </c>
      <c r="E7" s="9" t="s">
        <v>70</v>
      </c>
      <c r="F7" s="9"/>
    </row>
    <row r="8" spans="1:6" ht="15.75">
      <c r="A8" s="9" t="s">
        <v>82</v>
      </c>
      <c r="C8" s="12"/>
      <c r="D8" s="14">
        <f>C16</f>
        <v>-29812.030000000002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83</v>
      </c>
      <c r="D10" s="17" t="s">
        <v>0</v>
      </c>
      <c r="E10" s="17" t="s">
        <v>28</v>
      </c>
      <c r="F10" s="17" t="s">
        <v>84</v>
      </c>
    </row>
    <row r="11" spans="1:9" s="20" customFormat="1" ht="30" customHeight="1">
      <c r="A11" s="4">
        <v>1</v>
      </c>
      <c r="B11" s="18" t="s">
        <v>2</v>
      </c>
      <c r="C11" s="57">
        <v>-26130.26</v>
      </c>
      <c r="D11" s="55">
        <v>24752.16</v>
      </c>
      <c r="E11" s="55">
        <v>18868.99</v>
      </c>
      <c r="F11" s="55">
        <f>C11-D11+E11</f>
        <v>-32013.429999999997</v>
      </c>
      <c r="G11" s="16" t="s">
        <v>44</v>
      </c>
      <c r="H11" s="16">
        <v>11.71</v>
      </c>
      <c r="I11" s="62">
        <f>H11*12*H20</f>
        <v>24605.052</v>
      </c>
    </row>
    <row r="12" spans="1:9" s="20" customFormat="1" ht="15.75">
      <c r="A12" s="4">
        <v>2</v>
      </c>
      <c r="B12" s="18" t="s">
        <v>3</v>
      </c>
      <c r="C12" s="57">
        <v>-2028.22</v>
      </c>
      <c r="D12" s="55">
        <v>2185.2</v>
      </c>
      <c r="E12" s="55">
        <v>1221.72</v>
      </c>
      <c r="F12" s="55">
        <f>C12-D12+E12</f>
        <v>-2991.7</v>
      </c>
      <c r="G12" s="16" t="s">
        <v>45</v>
      </c>
      <c r="H12" s="16">
        <v>3.2</v>
      </c>
      <c r="I12" s="63">
        <f>H12*12*H20</f>
        <v>6723.840000000001</v>
      </c>
    </row>
    <row r="13" spans="1:9" s="20" customFormat="1" ht="31.5">
      <c r="A13" s="4">
        <v>2</v>
      </c>
      <c r="B13" s="18" t="s">
        <v>48</v>
      </c>
      <c r="C13" s="57">
        <v>-993.6600000000002</v>
      </c>
      <c r="D13" s="55">
        <v>1071.6</v>
      </c>
      <c r="E13" s="55">
        <v>599.16</v>
      </c>
      <c r="F13" s="55">
        <f>C13-D13+E13</f>
        <v>-1466.1000000000004</v>
      </c>
      <c r="G13" s="16" t="s">
        <v>58</v>
      </c>
      <c r="H13" s="16">
        <v>0.6</v>
      </c>
      <c r="I13" s="63">
        <f>H13*12*H20</f>
        <v>1260.7199999999998</v>
      </c>
    </row>
    <row r="14" spans="1:8" s="20" customFormat="1" ht="30" customHeight="1">
      <c r="A14" s="4">
        <v>4</v>
      </c>
      <c r="B14" s="18" t="s">
        <v>49</v>
      </c>
      <c r="C14" s="57">
        <v>-506.49000000000007</v>
      </c>
      <c r="D14" s="55">
        <v>782.73</v>
      </c>
      <c r="E14" s="55">
        <v>393.62</v>
      </c>
      <c r="F14" s="55">
        <f>C14-D14+E14</f>
        <v>-895.6</v>
      </c>
      <c r="G14" s="19"/>
      <c r="H14" s="19"/>
    </row>
    <row r="15" spans="1:8" s="20" customFormat="1" ht="30" customHeight="1">
      <c r="A15" s="4">
        <v>5</v>
      </c>
      <c r="B15" s="18" t="s">
        <v>54</v>
      </c>
      <c r="C15" s="57">
        <v>-153.4</v>
      </c>
      <c r="D15" s="55">
        <v>0</v>
      </c>
      <c r="E15" s="55">
        <v>0</v>
      </c>
      <c r="F15" s="55">
        <f>C15-D15+E15</f>
        <v>-153.4</v>
      </c>
      <c r="G15" s="19"/>
      <c r="H15" s="85" t="s">
        <v>87</v>
      </c>
    </row>
    <row r="16" spans="1:6" ht="19.5" customHeight="1">
      <c r="A16" s="4"/>
      <c r="B16" s="18" t="s">
        <v>4</v>
      </c>
      <c r="C16" s="56">
        <f>SUM(C11:C15)</f>
        <v>-29812.030000000002</v>
      </c>
      <c r="D16" s="56">
        <f>SUM(D11:D15)</f>
        <v>28791.69</v>
      </c>
      <c r="E16" s="56">
        <f>SUM(E11:E15)</f>
        <v>21083.49</v>
      </c>
      <c r="F16" s="56">
        <f>SUM(F11:F15)</f>
        <v>-37520.229999999996</v>
      </c>
    </row>
    <row r="17" ht="11.25" customHeight="1"/>
    <row r="18" spans="1:6" ht="15.75">
      <c r="A18" s="81" t="s">
        <v>29</v>
      </c>
      <c r="B18" s="81"/>
      <c r="C18" s="81"/>
      <c r="D18" s="81"/>
      <c r="E18" s="81"/>
      <c r="F18" s="81"/>
    </row>
    <row r="19" spans="1:8" ht="15.75">
      <c r="A19" s="69"/>
      <c r="B19" s="69"/>
      <c r="C19" s="69"/>
      <c r="D19" s="69"/>
      <c r="E19" s="69"/>
      <c r="F19" s="69"/>
      <c r="H19" s="5" t="s">
        <v>30</v>
      </c>
    </row>
    <row r="20" spans="1:8" ht="33" customHeight="1">
      <c r="A20" s="17" t="s">
        <v>43</v>
      </c>
      <c r="B20" s="82" t="s">
        <v>6</v>
      </c>
      <c r="C20" s="82"/>
      <c r="D20" s="82"/>
      <c r="E20" s="82"/>
      <c r="F20" s="21" t="s">
        <v>18</v>
      </c>
      <c r="G20" s="22"/>
      <c r="H20" s="5">
        <v>175.1</v>
      </c>
    </row>
    <row r="21" spans="1:10" ht="18" customHeight="1">
      <c r="A21" s="23">
        <v>1</v>
      </c>
      <c r="B21" s="83" t="s">
        <v>8</v>
      </c>
      <c r="C21" s="83"/>
      <c r="D21" s="83"/>
      <c r="E21" s="83"/>
      <c r="F21" s="1">
        <f>I12</f>
        <v>6723.840000000001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9" t="s">
        <v>49</v>
      </c>
      <c r="C22" s="79"/>
      <c r="D22" s="79"/>
      <c r="E22" s="79"/>
      <c r="F22" s="2">
        <f>D14</f>
        <v>782.73</v>
      </c>
      <c r="G22" s="24"/>
    </row>
    <row r="23" spans="1:7" ht="18" customHeight="1">
      <c r="A23" s="25">
        <v>3</v>
      </c>
      <c r="B23" s="79" t="s">
        <v>55</v>
      </c>
      <c r="C23" s="79"/>
      <c r="D23" s="79"/>
      <c r="E23" s="79"/>
      <c r="F23" s="2">
        <f>I13</f>
        <v>1260.7199999999998</v>
      </c>
      <c r="G23" s="24"/>
    </row>
    <row r="24" spans="1:7" ht="18" customHeight="1" hidden="1" outlineLevel="1">
      <c r="A24" s="25">
        <v>4</v>
      </c>
      <c r="B24" s="79" t="s">
        <v>12</v>
      </c>
      <c r="C24" s="79"/>
      <c r="D24" s="79"/>
      <c r="E24" s="79"/>
      <c r="F24" s="2">
        <f>F25+F26+F27</f>
        <v>0</v>
      </c>
      <c r="G24" s="24"/>
    </row>
    <row r="25" spans="1:7" ht="16.5" customHeight="1" hidden="1" outlineLevel="1">
      <c r="A25" s="25" t="s">
        <v>13</v>
      </c>
      <c r="B25" s="79" t="s">
        <v>34</v>
      </c>
      <c r="C25" s="79"/>
      <c r="D25" s="79"/>
      <c r="E25" s="79"/>
      <c r="F25" s="3">
        <v>0</v>
      </c>
      <c r="G25" s="12"/>
    </row>
    <row r="26" spans="1:7" ht="16.5" customHeight="1" hidden="1" outlineLevel="1">
      <c r="A26" s="25" t="s">
        <v>13</v>
      </c>
      <c r="B26" s="79" t="s">
        <v>35</v>
      </c>
      <c r="C26" s="79"/>
      <c r="D26" s="79"/>
      <c r="E26" s="79"/>
      <c r="F26" s="3">
        <v>0</v>
      </c>
      <c r="G26" s="12"/>
    </row>
    <row r="27" spans="1:7" ht="16.5" customHeight="1" hidden="1" outlineLevel="1">
      <c r="A27" s="25" t="s">
        <v>13</v>
      </c>
      <c r="B27" s="79" t="s">
        <v>36</v>
      </c>
      <c r="C27" s="79"/>
      <c r="D27" s="79"/>
      <c r="E27" s="79"/>
      <c r="F27" s="3">
        <v>0</v>
      </c>
      <c r="G27" s="12"/>
    </row>
    <row r="28" spans="1:7" ht="17.25" customHeight="1" collapsed="1">
      <c r="A28" s="25">
        <v>4</v>
      </c>
      <c r="B28" s="80" t="s">
        <v>57</v>
      </c>
      <c r="C28" s="80"/>
      <c r="D28" s="80"/>
      <c r="E28" s="80"/>
      <c r="F28" s="3">
        <f>D12+D13</f>
        <v>3256.7999999999997</v>
      </c>
      <c r="G28" s="12"/>
    </row>
    <row r="29" spans="1:7" s="28" customFormat="1" ht="21" customHeight="1">
      <c r="A29" s="26"/>
      <c r="B29" s="70" t="s">
        <v>14</v>
      </c>
      <c r="C29" s="70"/>
      <c r="D29" s="70"/>
      <c r="E29" s="70"/>
      <c r="F29" s="27">
        <f>F21+F22+F23+F24+F28</f>
        <v>12024.09</v>
      </c>
      <c r="G29" s="9"/>
    </row>
    <row r="31" spans="1:6" ht="18" customHeight="1">
      <c r="A31" s="71" t="s">
        <v>85</v>
      </c>
      <c r="B31" s="71"/>
      <c r="C31" s="71"/>
      <c r="D31" s="71"/>
      <c r="E31" s="71"/>
      <c r="F31" s="3">
        <f>D7+D16-F29</f>
        <v>86204.65</v>
      </c>
    </row>
    <row r="32" spans="1:6" ht="20.25" customHeight="1">
      <c r="A32" s="68" t="s">
        <v>86</v>
      </c>
      <c r="B32" s="68"/>
      <c r="C32" s="68"/>
      <c r="D32" s="68"/>
      <c r="E32" s="68"/>
      <c r="F32" s="3">
        <f>F16</f>
        <v>-37520.229999999996</v>
      </c>
    </row>
    <row r="33" spans="1:6" ht="18" customHeight="1">
      <c r="A33" s="61" t="s">
        <v>72</v>
      </c>
      <c r="B33" s="61"/>
      <c r="C33" s="61"/>
      <c r="D33" s="61"/>
      <c r="E33" s="61"/>
      <c r="F33" s="3">
        <f>F31+F32</f>
        <v>48684.42</v>
      </c>
    </row>
    <row r="34" ht="11.25" customHeight="1"/>
    <row r="36" spans="1:6" ht="15.75">
      <c r="A36" s="29" t="s">
        <v>25</v>
      </c>
      <c r="B36" s="29" t="s">
        <v>17</v>
      </c>
      <c r="C36" s="72" t="s">
        <v>37</v>
      </c>
      <c r="D36" s="73"/>
      <c r="E36" s="74"/>
      <c r="F36" s="29" t="s">
        <v>38</v>
      </c>
    </row>
    <row r="37" spans="1:6" ht="15.75">
      <c r="A37" s="4"/>
      <c r="B37" s="6"/>
      <c r="C37" s="75"/>
      <c r="D37" s="76"/>
      <c r="E37" s="77"/>
      <c r="F37" s="7"/>
    </row>
    <row r="38" spans="1:6" s="28" customFormat="1" ht="15.75">
      <c r="A38" s="78" t="s">
        <v>39</v>
      </c>
      <c r="B38" s="78"/>
      <c r="C38" s="78"/>
      <c r="D38" s="78"/>
      <c r="E38" s="78"/>
      <c r="F38" s="30">
        <f>SUM(F37:F37)</f>
        <v>0</v>
      </c>
    </row>
  </sheetData>
  <sheetProtection/>
  <mergeCells count="17">
    <mergeCell ref="B28:E28"/>
    <mergeCell ref="A1:F1"/>
    <mergeCell ref="A2:F2"/>
    <mergeCell ref="A18:F18"/>
    <mergeCell ref="B20:E20"/>
    <mergeCell ref="B21:E21"/>
    <mergeCell ref="B22:E22"/>
    <mergeCell ref="B29:E29"/>
    <mergeCell ref="A31:E31"/>
    <mergeCell ref="C36:E36"/>
    <mergeCell ref="C37:E37"/>
    <mergeCell ref="A38:E38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8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1" t="s">
        <v>73</v>
      </c>
      <c r="B1" s="81"/>
      <c r="C1" s="81"/>
      <c r="D1" s="81"/>
      <c r="E1" s="81"/>
      <c r="F1" s="81"/>
      <c r="G1" s="67"/>
    </row>
    <row r="2" spans="1:8" ht="15.75">
      <c r="A2" s="81" t="s">
        <v>62</v>
      </c>
      <c r="B2" s="81"/>
      <c r="C2" s="81"/>
      <c r="D2" s="81"/>
      <c r="E2" s="81"/>
      <c r="F2" s="81"/>
      <c r="G2" s="9"/>
      <c r="H2" s="10"/>
    </row>
    <row r="3" ht="6.75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9.75" customHeight="1" hidden="1" outlineLevel="1">
      <c r="A5" s="12" t="s">
        <v>19</v>
      </c>
      <c r="C5" s="12"/>
      <c r="D5" s="12">
        <v>175.1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74</v>
      </c>
      <c r="C7" s="9"/>
      <c r="D7" s="13">
        <f>'2015'!F31</f>
        <v>51206.689999999995</v>
      </c>
      <c r="E7" s="9" t="s">
        <v>70</v>
      </c>
      <c r="F7" s="9"/>
    </row>
    <row r="8" spans="1:6" ht="15.75">
      <c r="A8" s="9" t="s">
        <v>75</v>
      </c>
      <c r="C8" s="12"/>
      <c r="D8" s="14">
        <f>C16</f>
        <v>-18105.589999999997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76</v>
      </c>
      <c r="D10" s="17" t="s">
        <v>0</v>
      </c>
      <c r="E10" s="17" t="s">
        <v>28</v>
      </c>
      <c r="F10" s="17" t="s">
        <v>77</v>
      </c>
    </row>
    <row r="11" spans="1:9" s="20" customFormat="1" ht="30" customHeight="1">
      <c r="A11" s="4">
        <v>1</v>
      </c>
      <c r="B11" s="18" t="s">
        <v>2</v>
      </c>
      <c r="C11" s="57">
        <v>-15982.929999999997</v>
      </c>
      <c r="D11" s="55">
        <f>24033.61+2181.31</f>
        <v>26214.920000000002</v>
      </c>
      <c r="E11" s="55">
        <v>16067.59</v>
      </c>
      <c r="F11" s="55">
        <f>C11-D11+E11</f>
        <v>-26130.26</v>
      </c>
      <c r="G11" s="16" t="s">
        <v>44</v>
      </c>
      <c r="H11" s="16">
        <v>11.71</v>
      </c>
      <c r="I11" s="62">
        <f>H11*12*H20</f>
        <v>24605.052</v>
      </c>
    </row>
    <row r="12" spans="1:9" s="20" customFormat="1" ht="15.75">
      <c r="A12" s="4">
        <v>2</v>
      </c>
      <c r="B12" s="18" t="s">
        <v>3</v>
      </c>
      <c r="C12" s="57">
        <v>-1132.34</v>
      </c>
      <c r="D12" s="55">
        <f>2121.75+192.62</f>
        <v>2314.37</v>
      </c>
      <c r="E12" s="55">
        <v>1418.49</v>
      </c>
      <c r="F12" s="55">
        <f>C12-D12+E12</f>
        <v>-2028.22</v>
      </c>
      <c r="G12" s="16" t="s">
        <v>45</v>
      </c>
      <c r="H12" s="16">
        <v>3.2</v>
      </c>
      <c r="I12" s="63">
        <f>H12*12*H20</f>
        <v>6723.840000000001</v>
      </c>
    </row>
    <row r="13" spans="1:9" s="20" customFormat="1" ht="31.5">
      <c r="A13" s="4">
        <v>2</v>
      </c>
      <c r="B13" s="18" t="s">
        <v>48</v>
      </c>
      <c r="C13" s="57">
        <v>-554.37</v>
      </c>
      <c r="D13" s="55">
        <f>1040.5+94.41</f>
        <v>1134.91</v>
      </c>
      <c r="E13" s="55">
        <v>695.62</v>
      </c>
      <c r="F13" s="55">
        <f>C13-D13+E13</f>
        <v>-993.6600000000002</v>
      </c>
      <c r="G13" s="16" t="s">
        <v>58</v>
      </c>
      <c r="H13" s="16">
        <v>0.6</v>
      </c>
      <c r="I13" s="63">
        <f>H13*12*H20</f>
        <v>1260.7199999999998</v>
      </c>
    </row>
    <row r="14" spans="1:8" s="20" customFormat="1" ht="30" customHeight="1">
      <c r="A14" s="4">
        <v>4</v>
      </c>
      <c r="B14" s="18" t="s">
        <v>49</v>
      </c>
      <c r="C14" s="57">
        <v>-282.55</v>
      </c>
      <c r="D14" s="55">
        <f>530.51+48.11</f>
        <v>578.62</v>
      </c>
      <c r="E14" s="55">
        <v>354.68</v>
      </c>
      <c r="F14" s="55">
        <f>C14-D14+E14</f>
        <v>-506.49000000000007</v>
      </c>
      <c r="G14" s="19"/>
      <c r="H14" s="19"/>
    </row>
    <row r="15" spans="1:8" s="20" customFormat="1" ht="30" customHeight="1">
      <c r="A15" s="4">
        <v>5</v>
      </c>
      <c r="B15" s="18" t="s">
        <v>54</v>
      </c>
      <c r="C15" s="57">
        <v>-153.4</v>
      </c>
      <c r="D15" s="55">
        <v>0</v>
      </c>
      <c r="E15" s="55">
        <v>0</v>
      </c>
      <c r="F15" s="55">
        <f>C15-D15+E15</f>
        <v>-153.4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-18105.589999999997</v>
      </c>
      <c r="D16" s="56">
        <f>SUM(D11:D15)</f>
        <v>30242.82</v>
      </c>
      <c r="E16" s="56">
        <f>SUM(E11:E15)</f>
        <v>18536.38</v>
      </c>
      <c r="F16" s="56">
        <f>SUM(F11:F15)</f>
        <v>-29812.030000000002</v>
      </c>
    </row>
    <row r="17" ht="11.25" customHeight="1"/>
    <row r="18" spans="1:6" ht="15.75">
      <c r="A18" s="81" t="s">
        <v>29</v>
      </c>
      <c r="B18" s="81"/>
      <c r="C18" s="81"/>
      <c r="D18" s="81"/>
      <c r="E18" s="81"/>
      <c r="F18" s="81"/>
    </row>
    <row r="19" spans="1:8" ht="15.75">
      <c r="A19" s="67"/>
      <c r="B19" s="67"/>
      <c r="C19" s="67"/>
      <c r="D19" s="67"/>
      <c r="E19" s="67"/>
      <c r="F19" s="67"/>
      <c r="H19" s="5" t="s">
        <v>30</v>
      </c>
    </row>
    <row r="20" spans="1:8" ht="33" customHeight="1">
      <c r="A20" s="17" t="s">
        <v>43</v>
      </c>
      <c r="B20" s="82" t="s">
        <v>6</v>
      </c>
      <c r="C20" s="82"/>
      <c r="D20" s="82"/>
      <c r="E20" s="82"/>
      <c r="F20" s="21" t="s">
        <v>18</v>
      </c>
      <c r="G20" s="22"/>
      <c r="H20" s="5">
        <v>175.1</v>
      </c>
    </row>
    <row r="21" spans="1:10" ht="18" customHeight="1">
      <c r="A21" s="23">
        <v>1</v>
      </c>
      <c r="B21" s="83" t="s">
        <v>8</v>
      </c>
      <c r="C21" s="83"/>
      <c r="D21" s="83"/>
      <c r="E21" s="83"/>
      <c r="F21" s="1">
        <f>I12</f>
        <v>6723.840000000001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9" t="s">
        <v>49</v>
      </c>
      <c r="C22" s="79"/>
      <c r="D22" s="79"/>
      <c r="E22" s="79"/>
      <c r="F22" s="2">
        <f>D14</f>
        <v>578.62</v>
      </c>
      <c r="G22" s="24"/>
    </row>
    <row r="23" spans="1:7" ht="18" customHeight="1">
      <c r="A23" s="25">
        <v>3</v>
      </c>
      <c r="B23" s="79" t="s">
        <v>55</v>
      </c>
      <c r="C23" s="79"/>
      <c r="D23" s="79"/>
      <c r="E23" s="79"/>
      <c r="F23" s="2">
        <f>I13</f>
        <v>1260.7199999999998</v>
      </c>
      <c r="G23" s="24"/>
    </row>
    <row r="24" spans="1:7" ht="18" customHeight="1" hidden="1" outlineLevel="1">
      <c r="A24" s="25">
        <v>4</v>
      </c>
      <c r="B24" s="79" t="s">
        <v>12</v>
      </c>
      <c r="C24" s="79"/>
      <c r="D24" s="79"/>
      <c r="E24" s="79"/>
      <c r="F24" s="2">
        <f>F25+F26+F27</f>
        <v>0</v>
      </c>
      <c r="G24" s="24"/>
    </row>
    <row r="25" spans="1:7" ht="16.5" customHeight="1" hidden="1" outlineLevel="1">
      <c r="A25" s="25" t="s">
        <v>13</v>
      </c>
      <c r="B25" s="79" t="s">
        <v>34</v>
      </c>
      <c r="C25" s="79"/>
      <c r="D25" s="79"/>
      <c r="E25" s="79"/>
      <c r="F25" s="3">
        <v>0</v>
      </c>
      <c r="G25" s="12"/>
    </row>
    <row r="26" spans="1:7" ht="16.5" customHeight="1" hidden="1" outlineLevel="1">
      <c r="A26" s="25" t="s">
        <v>13</v>
      </c>
      <c r="B26" s="79" t="s">
        <v>35</v>
      </c>
      <c r="C26" s="79"/>
      <c r="D26" s="79"/>
      <c r="E26" s="79"/>
      <c r="F26" s="3">
        <v>0</v>
      </c>
      <c r="G26" s="12"/>
    </row>
    <row r="27" spans="1:7" ht="16.5" customHeight="1" hidden="1" outlineLevel="1">
      <c r="A27" s="25" t="s">
        <v>13</v>
      </c>
      <c r="B27" s="79" t="s">
        <v>36</v>
      </c>
      <c r="C27" s="79"/>
      <c r="D27" s="79"/>
      <c r="E27" s="79"/>
      <c r="F27" s="3">
        <v>0</v>
      </c>
      <c r="G27" s="12"/>
    </row>
    <row r="28" spans="1:7" ht="17.25" customHeight="1" collapsed="1">
      <c r="A28" s="25">
        <v>4</v>
      </c>
      <c r="B28" s="80" t="s">
        <v>57</v>
      </c>
      <c r="C28" s="80"/>
      <c r="D28" s="80"/>
      <c r="E28" s="80"/>
      <c r="F28" s="3">
        <f>D12+D13</f>
        <v>3449.2799999999997</v>
      </c>
      <c r="G28" s="12"/>
    </row>
    <row r="29" spans="1:7" s="28" customFormat="1" ht="21" customHeight="1">
      <c r="A29" s="26"/>
      <c r="B29" s="70" t="s">
        <v>14</v>
      </c>
      <c r="C29" s="70"/>
      <c r="D29" s="70"/>
      <c r="E29" s="70"/>
      <c r="F29" s="27">
        <f>F21+F22+F23+F24+F28</f>
        <v>12012.46</v>
      </c>
      <c r="G29" s="9"/>
    </row>
    <row r="31" spans="1:6" ht="18" customHeight="1">
      <c r="A31" s="71" t="s">
        <v>78</v>
      </c>
      <c r="B31" s="71"/>
      <c r="C31" s="71"/>
      <c r="D31" s="71"/>
      <c r="E31" s="71"/>
      <c r="F31" s="3">
        <f>D7+D16-F29</f>
        <v>69437.04999999999</v>
      </c>
    </row>
    <row r="32" spans="1:6" ht="20.25" customHeight="1">
      <c r="A32" s="66" t="s">
        <v>79</v>
      </c>
      <c r="B32" s="66"/>
      <c r="C32" s="66"/>
      <c r="D32" s="66"/>
      <c r="E32" s="66"/>
      <c r="F32" s="3">
        <f>F16</f>
        <v>-29812.030000000002</v>
      </c>
    </row>
    <row r="33" spans="1:6" ht="18" customHeight="1">
      <c r="A33" s="61" t="s">
        <v>72</v>
      </c>
      <c r="B33" s="61"/>
      <c r="C33" s="61"/>
      <c r="D33" s="61"/>
      <c r="E33" s="61"/>
      <c r="F33" s="3">
        <f>F31+F32</f>
        <v>39625.01999999999</v>
      </c>
    </row>
    <row r="34" ht="11.25" customHeight="1"/>
    <row r="36" spans="1:6" ht="15.75">
      <c r="A36" s="29" t="s">
        <v>25</v>
      </c>
      <c r="B36" s="29" t="s">
        <v>17</v>
      </c>
      <c r="C36" s="72" t="s">
        <v>37</v>
      </c>
      <c r="D36" s="73"/>
      <c r="E36" s="74"/>
      <c r="F36" s="29" t="s">
        <v>38</v>
      </c>
    </row>
    <row r="37" spans="1:6" ht="15.75">
      <c r="A37" s="4"/>
      <c r="B37" s="6"/>
      <c r="C37" s="75"/>
      <c r="D37" s="76"/>
      <c r="E37" s="77"/>
      <c r="F37" s="7"/>
    </row>
    <row r="38" spans="1:6" s="28" customFormat="1" ht="15.75">
      <c r="A38" s="78" t="s">
        <v>39</v>
      </c>
      <c r="B38" s="78"/>
      <c r="C38" s="78"/>
      <c r="D38" s="78"/>
      <c r="E38" s="78"/>
      <c r="F38" s="30">
        <f>SUM(F37:F37)</f>
        <v>0</v>
      </c>
    </row>
  </sheetData>
  <sheetProtection/>
  <mergeCells count="17">
    <mergeCell ref="B29:E29"/>
    <mergeCell ref="A31:E31"/>
    <mergeCell ref="C36:E36"/>
    <mergeCell ref="C37:E37"/>
    <mergeCell ref="A38:E38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11">
      <selection activeCell="F29" sqref="F29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1" t="s">
        <v>40</v>
      </c>
      <c r="B1" s="81"/>
      <c r="C1" s="81"/>
      <c r="D1" s="81"/>
      <c r="E1" s="81"/>
      <c r="F1" s="81"/>
      <c r="G1" s="64"/>
    </row>
    <row r="2" spans="1:8" ht="15.75">
      <c r="A2" s="81" t="s">
        <v>62</v>
      </c>
      <c r="B2" s="81"/>
      <c r="C2" s="81"/>
      <c r="D2" s="81"/>
      <c r="E2" s="81"/>
      <c r="F2" s="81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162.9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C16</f>
        <v>-13215.16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57">
        <v>-11884.2</v>
      </c>
      <c r="D11" s="55">
        <v>23027.64</v>
      </c>
      <c r="E11" s="55">
        <v>18928.91</v>
      </c>
      <c r="F11" s="55">
        <f>C11-D11+E11</f>
        <v>-15982.929999999997</v>
      </c>
      <c r="G11" s="16" t="s">
        <v>44</v>
      </c>
      <c r="H11" s="16">
        <v>11.71</v>
      </c>
      <c r="I11" s="62">
        <f>H11*12*H20</f>
        <v>22890.708000000002</v>
      </c>
    </row>
    <row r="12" spans="1:9" s="20" customFormat="1" ht="15.75">
      <c r="A12" s="4">
        <v>2</v>
      </c>
      <c r="B12" s="18" t="s">
        <v>3</v>
      </c>
      <c r="C12" s="57">
        <v>-631.81</v>
      </c>
      <c r="D12" s="55">
        <v>2032.92</v>
      </c>
      <c r="E12" s="55">
        <v>1532.39</v>
      </c>
      <c r="F12" s="55">
        <f>C12-D12+E12</f>
        <v>-1132.34</v>
      </c>
      <c r="G12" s="16" t="s">
        <v>45</v>
      </c>
      <c r="H12" s="16">
        <v>3.2</v>
      </c>
      <c r="I12" s="63">
        <f>H12*12*H20</f>
        <v>6255.3600000000015</v>
      </c>
    </row>
    <row r="13" spans="1:9" s="20" customFormat="1" ht="31.5">
      <c r="A13" s="4">
        <v>2</v>
      </c>
      <c r="B13" s="18" t="s">
        <v>48</v>
      </c>
      <c r="C13" s="57">
        <v>-309.81</v>
      </c>
      <c r="D13" s="55">
        <v>996.96</v>
      </c>
      <c r="E13" s="55">
        <v>752.4</v>
      </c>
      <c r="F13" s="55">
        <f>C13-D13+E13</f>
        <v>-554.37</v>
      </c>
      <c r="G13" s="16" t="s">
        <v>58</v>
      </c>
      <c r="H13" s="16">
        <v>0.6</v>
      </c>
      <c r="I13" s="63">
        <f>H13*12*H20</f>
        <v>1172.8799999999999</v>
      </c>
    </row>
    <row r="14" spans="1:8" s="20" customFormat="1" ht="30" customHeight="1">
      <c r="A14" s="4">
        <v>4</v>
      </c>
      <c r="B14" s="18" t="s">
        <v>49</v>
      </c>
      <c r="C14" s="57">
        <v>-157.94</v>
      </c>
      <c r="D14" s="55">
        <v>508.32</v>
      </c>
      <c r="E14" s="55">
        <v>383.71</v>
      </c>
      <c r="F14" s="55">
        <f>C14-D14+E14</f>
        <v>-282.55</v>
      </c>
      <c r="G14" s="19"/>
      <c r="H14" s="19"/>
    </row>
    <row r="15" spans="1:8" s="20" customFormat="1" ht="30" customHeight="1">
      <c r="A15" s="4">
        <v>5</v>
      </c>
      <c r="B15" s="18" t="s">
        <v>54</v>
      </c>
      <c r="C15" s="57">
        <v>-231.4</v>
      </c>
      <c r="D15" s="55">
        <v>0</v>
      </c>
      <c r="E15" s="55">
        <v>78</v>
      </c>
      <c r="F15" s="55">
        <f>C15-D15+E15</f>
        <v>-153.4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-13215.16</v>
      </c>
      <c r="D16" s="56">
        <f>SUM(D11:D15)</f>
        <v>26565.839999999997</v>
      </c>
      <c r="E16" s="56">
        <f>SUM(E11:E15)</f>
        <v>21675.41</v>
      </c>
      <c r="F16" s="56">
        <f>SUM(F11:F15)</f>
        <v>-18105.589999999997</v>
      </c>
    </row>
    <row r="17" ht="11.25" customHeight="1"/>
    <row r="18" spans="1:6" ht="15.75">
      <c r="A18" s="81" t="s">
        <v>29</v>
      </c>
      <c r="B18" s="81"/>
      <c r="C18" s="81"/>
      <c r="D18" s="81"/>
      <c r="E18" s="81"/>
      <c r="F18" s="81"/>
    </row>
    <row r="19" spans="1:8" ht="15.75">
      <c r="A19" s="64"/>
      <c r="B19" s="64"/>
      <c r="C19" s="64"/>
      <c r="D19" s="64"/>
      <c r="E19" s="64"/>
      <c r="F19" s="64"/>
      <c r="H19" s="5" t="s">
        <v>30</v>
      </c>
    </row>
    <row r="20" spans="1:8" ht="33" customHeight="1">
      <c r="A20" s="17" t="s">
        <v>43</v>
      </c>
      <c r="B20" s="82" t="s">
        <v>6</v>
      </c>
      <c r="C20" s="82"/>
      <c r="D20" s="82"/>
      <c r="E20" s="82"/>
      <c r="F20" s="21" t="s">
        <v>18</v>
      </c>
      <c r="G20" s="22"/>
      <c r="H20" s="5">
        <f>D5</f>
        <v>162.9</v>
      </c>
    </row>
    <row r="21" spans="1:10" ht="18" customHeight="1">
      <c r="A21" s="23">
        <v>1</v>
      </c>
      <c r="B21" s="83" t="s">
        <v>8</v>
      </c>
      <c r="C21" s="83"/>
      <c r="D21" s="83"/>
      <c r="E21" s="83"/>
      <c r="F21" s="1">
        <f>I12</f>
        <v>6255.3600000000015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9" t="s">
        <v>49</v>
      </c>
      <c r="C22" s="79"/>
      <c r="D22" s="79"/>
      <c r="E22" s="79"/>
      <c r="F22" s="2">
        <f>D14</f>
        <v>508.32</v>
      </c>
      <c r="G22" s="24"/>
    </row>
    <row r="23" spans="1:7" ht="18" customHeight="1">
      <c r="A23" s="25">
        <v>3</v>
      </c>
      <c r="B23" s="79" t="s">
        <v>55</v>
      </c>
      <c r="C23" s="79"/>
      <c r="D23" s="79"/>
      <c r="E23" s="79"/>
      <c r="F23" s="2">
        <f>I13</f>
        <v>1172.8799999999999</v>
      </c>
      <c r="G23" s="24"/>
    </row>
    <row r="24" spans="1:7" ht="18" customHeight="1" hidden="1" outlineLevel="1">
      <c r="A24" s="25">
        <v>4</v>
      </c>
      <c r="B24" s="79" t="s">
        <v>12</v>
      </c>
      <c r="C24" s="79"/>
      <c r="D24" s="79"/>
      <c r="E24" s="79"/>
      <c r="F24" s="2">
        <f>F25+F26+F27</f>
        <v>0</v>
      </c>
      <c r="G24" s="24"/>
    </row>
    <row r="25" spans="1:7" ht="16.5" customHeight="1" hidden="1" outlineLevel="1">
      <c r="A25" s="25" t="s">
        <v>13</v>
      </c>
      <c r="B25" s="79" t="s">
        <v>34</v>
      </c>
      <c r="C25" s="79"/>
      <c r="D25" s="79"/>
      <c r="E25" s="79"/>
      <c r="F25" s="3">
        <v>0</v>
      </c>
      <c r="G25" s="12"/>
    </row>
    <row r="26" spans="1:7" ht="16.5" customHeight="1" hidden="1" outlineLevel="1">
      <c r="A26" s="25" t="s">
        <v>13</v>
      </c>
      <c r="B26" s="79" t="s">
        <v>35</v>
      </c>
      <c r="C26" s="79"/>
      <c r="D26" s="79"/>
      <c r="E26" s="79"/>
      <c r="F26" s="3">
        <v>0</v>
      </c>
      <c r="G26" s="12"/>
    </row>
    <row r="27" spans="1:7" ht="16.5" customHeight="1" hidden="1" outlineLevel="1">
      <c r="A27" s="25" t="s">
        <v>13</v>
      </c>
      <c r="B27" s="79" t="s">
        <v>36</v>
      </c>
      <c r="C27" s="79"/>
      <c r="D27" s="79"/>
      <c r="E27" s="79"/>
      <c r="F27" s="3">
        <v>0</v>
      </c>
      <c r="G27" s="12"/>
    </row>
    <row r="28" spans="1:7" ht="17.25" customHeight="1" collapsed="1">
      <c r="A28" s="25">
        <v>4</v>
      </c>
      <c r="B28" s="80" t="s">
        <v>57</v>
      </c>
      <c r="C28" s="80"/>
      <c r="D28" s="80"/>
      <c r="E28" s="80"/>
      <c r="F28" s="3">
        <f>D12+D13</f>
        <v>3029.88</v>
      </c>
      <c r="G28" s="12"/>
    </row>
    <row r="29" spans="1:7" s="28" customFormat="1" ht="21" customHeight="1">
      <c r="A29" s="26"/>
      <c r="B29" s="70" t="s">
        <v>14</v>
      </c>
      <c r="C29" s="70"/>
      <c r="D29" s="70"/>
      <c r="E29" s="70"/>
      <c r="F29" s="27">
        <f>F21+F22+F23+F24+F28</f>
        <v>10966.440000000002</v>
      </c>
      <c r="G29" s="9"/>
    </row>
    <row r="31" spans="1:6" ht="18" customHeight="1">
      <c r="A31" s="71" t="s">
        <v>41</v>
      </c>
      <c r="B31" s="71"/>
      <c r="C31" s="71"/>
      <c r="D31" s="71"/>
      <c r="E31" s="71"/>
      <c r="F31" s="3">
        <f>D7+D16-F29</f>
        <v>15599.399999999994</v>
      </c>
    </row>
    <row r="32" spans="1:6" ht="20.25" customHeight="1">
      <c r="A32" s="65" t="s">
        <v>71</v>
      </c>
      <c r="B32" s="65"/>
      <c r="C32" s="65"/>
      <c r="D32" s="65"/>
      <c r="E32" s="65"/>
      <c r="F32" s="3">
        <f>F16</f>
        <v>-18105.589999999997</v>
      </c>
    </row>
    <row r="33" spans="1:6" ht="18" customHeight="1">
      <c r="A33" s="61" t="s">
        <v>72</v>
      </c>
      <c r="B33" s="61"/>
      <c r="C33" s="61"/>
      <c r="D33" s="61"/>
      <c r="E33" s="61"/>
      <c r="F33" s="3">
        <f>F31+F32</f>
        <v>-2506.1900000000023</v>
      </c>
    </row>
    <row r="34" ht="11.25" customHeight="1"/>
    <row r="36" spans="1:6" ht="15.75">
      <c r="A36" s="29" t="s">
        <v>25</v>
      </c>
      <c r="B36" s="29" t="s">
        <v>17</v>
      </c>
      <c r="C36" s="72" t="s">
        <v>37</v>
      </c>
      <c r="D36" s="73"/>
      <c r="E36" s="74"/>
      <c r="F36" s="29" t="s">
        <v>38</v>
      </c>
    </row>
    <row r="37" spans="1:6" ht="15.75">
      <c r="A37" s="4"/>
      <c r="B37" s="6"/>
      <c r="C37" s="75"/>
      <c r="D37" s="76"/>
      <c r="E37" s="77"/>
      <c r="F37" s="7"/>
    </row>
    <row r="38" spans="1:6" s="28" customFormat="1" ht="15.75">
      <c r="A38" s="78" t="s">
        <v>39</v>
      </c>
      <c r="B38" s="78"/>
      <c r="C38" s="78"/>
      <c r="D38" s="78"/>
      <c r="E38" s="78"/>
      <c r="F38" s="30">
        <f>SUM(F37:F37)</f>
        <v>0</v>
      </c>
    </row>
  </sheetData>
  <sheetProtection selectLockedCells="1" selectUnlockedCells="1"/>
  <mergeCells count="17">
    <mergeCell ref="B28:E28"/>
    <mergeCell ref="A1:F1"/>
    <mergeCell ref="A2:F2"/>
    <mergeCell ref="A18:F18"/>
    <mergeCell ref="B20:E20"/>
    <mergeCell ref="B21:E21"/>
    <mergeCell ref="B22:E22"/>
    <mergeCell ref="B29:E29"/>
    <mergeCell ref="A31:E31"/>
    <mergeCell ref="C36:E36"/>
    <mergeCell ref="C37:E37"/>
    <mergeCell ref="A38:E38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15">
      <selection activeCell="D11" sqref="D1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1" t="s">
        <v>40</v>
      </c>
      <c r="B1" s="81"/>
      <c r="C1" s="81"/>
      <c r="D1" s="81"/>
      <c r="E1" s="81"/>
      <c r="F1" s="81"/>
      <c r="G1" s="8"/>
    </row>
    <row r="2" spans="1:8" ht="15.75">
      <c r="A2" s="81" t="s">
        <v>62</v>
      </c>
      <c r="B2" s="81"/>
      <c r="C2" s="81"/>
      <c r="D2" s="81"/>
      <c r="E2" s="81"/>
      <c r="F2" s="81"/>
      <c r="G2" s="9"/>
      <c r="H2" s="10"/>
    </row>
    <row r="3" ht="9" customHeight="1"/>
    <row r="4" spans="1:6" ht="15.75" hidden="1" outlineLevel="1">
      <c r="A4" s="12" t="s">
        <v>61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162.9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'2014'!B26</f>
        <v>35607.29</v>
      </c>
      <c r="E7" s="9" t="s">
        <v>70</v>
      </c>
      <c r="F7" s="9"/>
    </row>
    <row r="8" spans="1:6" ht="15.75">
      <c r="A8" s="9" t="s">
        <v>22</v>
      </c>
      <c r="C8" s="12"/>
      <c r="D8" s="14">
        <f>C16</f>
        <v>-13215.16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57">
        <v>-11884.2</v>
      </c>
      <c r="D11" s="55">
        <v>23027.64</v>
      </c>
      <c r="E11" s="55">
        <v>18928.91</v>
      </c>
      <c r="F11" s="55">
        <f>C11-D11+E11</f>
        <v>-15982.929999999997</v>
      </c>
      <c r="G11" s="16" t="s">
        <v>44</v>
      </c>
      <c r="H11" s="16">
        <v>11.71</v>
      </c>
      <c r="I11" s="62">
        <f>H11*12*H20</f>
        <v>22890.708000000002</v>
      </c>
    </row>
    <row r="12" spans="1:9" s="20" customFormat="1" ht="15.75">
      <c r="A12" s="4">
        <v>2</v>
      </c>
      <c r="B12" s="18" t="s">
        <v>3</v>
      </c>
      <c r="C12" s="57">
        <v>-631.81</v>
      </c>
      <c r="D12" s="55">
        <v>2032.92</v>
      </c>
      <c r="E12" s="55">
        <v>1532.39</v>
      </c>
      <c r="F12" s="55">
        <f>C12-D12+E12</f>
        <v>-1132.34</v>
      </c>
      <c r="G12" s="16" t="s">
        <v>45</v>
      </c>
      <c r="H12" s="16">
        <v>3.2</v>
      </c>
      <c r="I12" s="63">
        <f>H12*12*H20</f>
        <v>6255.3600000000015</v>
      </c>
    </row>
    <row r="13" spans="1:9" s="20" customFormat="1" ht="31.5">
      <c r="A13" s="4">
        <v>2</v>
      </c>
      <c r="B13" s="18" t="s">
        <v>48</v>
      </c>
      <c r="C13" s="57">
        <v>-309.81</v>
      </c>
      <c r="D13" s="55">
        <v>996.96</v>
      </c>
      <c r="E13" s="55">
        <v>752.4</v>
      </c>
      <c r="F13" s="55">
        <f>C13-D13+E13</f>
        <v>-554.37</v>
      </c>
      <c r="G13" s="16" t="s">
        <v>58</v>
      </c>
      <c r="H13" s="16">
        <v>0.6</v>
      </c>
      <c r="I13" s="63">
        <f>H13*12*H20</f>
        <v>1172.8799999999999</v>
      </c>
    </row>
    <row r="14" spans="1:8" s="20" customFormat="1" ht="30" customHeight="1">
      <c r="A14" s="4">
        <v>4</v>
      </c>
      <c r="B14" s="18" t="s">
        <v>49</v>
      </c>
      <c r="C14" s="57">
        <v>-157.94</v>
      </c>
      <c r="D14" s="55">
        <v>508.32</v>
      </c>
      <c r="E14" s="55">
        <v>383.71</v>
      </c>
      <c r="F14" s="55">
        <f>C14-D14+E14</f>
        <v>-282.55</v>
      </c>
      <c r="G14" s="19"/>
      <c r="H14" s="19"/>
    </row>
    <row r="15" spans="1:8" s="20" customFormat="1" ht="30" customHeight="1">
      <c r="A15" s="4">
        <v>5</v>
      </c>
      <c r="B15" s="18" t="s">
        <v>54</v>
      </c>
      <c r="C15" s="57">
        <v>-231.4</v>
      </c>
      <c r="D15" s="55">
        <v>0</v>
      </c>
      <c r="E15" s="55">
        <v>78</v>
      </c>
      <c r="F15" s="55">
        <f>C15-D15+E15</f>
        <v>-153.4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-13215.16</v>
      </c>
      <c r="D16" s="56">
        <f>SUM(D11:D15)</f>
        <v>26565.839999999997</v>
      </c>
      <c r="E16" s="56">
        <f>SUM(E11:E15)</f>
        <v>21675.41</v>
      </c>
      <c r="F16" s="56">
        <f>SUM(F11:F15)</f>
        <v>-18105.589999999997</v>
      </c>
    </row>
    <row r="17" ht="11.25" customHeight="1"/>
    <row r="18" spans="1:6" ht="15.75">
      <c r="A18" s="81" t="s">
        <v>29</v>
      </c>
      <c r="B18" s="81"/>
      <c r="C18" s="81"/>
      <c r="D18" s="81"/>
      <c r="E18" s="81"/>
      <c r="F18" s="81"/>
    </row>
    <row r="19" spans="1:8" ht="15.75">
      <c r="A19" s="31"/>
      <c r="B19" s="8"/>
      <c r="C19" s="8"/>
      <c r="D19" s="8"/>
      <c r="E19" s="8"/>
      <c r="F19" s="8"/>
      <c r="H19" s="5" t="s">
        <v>30</v>
      </c>
    </row>
    <row r="20" spans="1:8" ht="33" customHeight="1">
      <c r="A20" s="17" t="s">
        <v>43</v>
      </c>
      <c r="B20" s="82" t="s">
        <v>6</v>
      </c>
      <c r="C20" s="82"/>
      <c r="D20" s="82"/>
      <c r="E20" s="82"/>
      <c r="F20" s="21" t="s">
        <v>18</v>
      </c>
      <c r="G20" s="22"/>
      <c r="H20" s="5">
        <f>D5</f>
        <v>162.9</v>
      </c>
    </row>
    <row r="21" spans="1:10" ht="18" customHeight="1">
      <c r="A21" s="23">
        <v>1</v>
      </c>
      <c r="B21" s="83" t="s">
        <v>8</v>
      </c>
      <c r="C21" s="83"/>
      <c r="D21" s="83"/>
      <c r="E21" s="83"/>
      <c r="F21" s="1">
        <f>I12</f>
        <v>6255.3600000000015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9" t="s">
        <v>49</v>
      </c>
      <c r="C22" s="79"/>
      <c r="D22" s="79"/>
      <c r="E22" s="79"/>
      <c r="F22" s="2">
        <f>D14</f>
        <v>508.32</v>
      </c>
      <c r="G22" s="24"/>
    </row>
    <row r="23" spans="1:7" ht="18" customHeight="1">
      <c r="A23" s="25">
        <v>3</v>
      </c>
      <c r="B23" s="79" t="s">
        <v>55</v>
      </c>
      <c r="C23" s="79"/>
      <c r="D23" s="79"/>
      <c r="E23" s="79"/>
      <c r="F23" s="2">
        <f>I13</f>
        <v>1172.8799999999999</v>
      </c>
      <c r="G23" s="24"/>
    </row>
    <row r="24" spans="1:7" ht="18" customHeight="1" hidden="1" outlineLevel="1">
      <c r="A24" s="25">
        <v>4</v>
      </c>
      <c r="B24" s="79" t="s">
        <v>12</v>
      </c>
      <c r="C24" s="79"/>
      <c r="D24" s="79"/>
      <c r="E24" s="79"/>
      <c r="F24" s="2">
        <f>F25+F26+F27</f>
        <v>0</v>
      </c>
      <c r="G24" s="24"/>
    </row>
    <row r="25" spans="1:7" ht="16.5" customHeight="1" hidden="1" outlineLevel="1">
      <c r="A25" s="25" t="s">
        <v>13</v>
      </c>
      <c r="B25" s="79" t="s">
        <v>34</v>
      </c>
      <c r="C25" s="79"/>
      <c r="D25" s="79"/>
      <c r="E25" s="79"/>
      <c r="F25" s="3">
        <v>0</v>
      </c>
      <c r="G25" s="12"/>
    </row>
    <row r="26" spans="1:7" ht="16.5" customHeight="1" hidden="1" outlineLevel="1">
      <c r="A26" s="25" t="s">
        <v>13</v>
      </c>
      <c r="B26" s="79" t="s">
        <v>35</v>
      </c>
      <c r="C26" s="79"/>
      <c r="D26" s="79"/>
      <c r="E26" s="79"/>
      <c r="F26" s="3">
        <v>0</v>
      </c>
      <c r="G26" s="12"/>
    </row>
    <row r="27" spans="1:7" ht="16.5" customHeight="1" hidden="1" outlineLevel="1">
      <c r="A27" s="25" t="s">
        <v>13</v>
      </c>
      <c r="B27" s="79" t="s">
        <v>36</v>
      </c>
      <c r="C27" s="79"/>
      <c r="D27" s="79"/>
      <c r="E27" s="79"/>
      <c r="F27" s="3">
        <v>0</v>
      </c>
      <c r="G27" s="12"/>
    </row>
    <row r="28" spans="1:7" ht="17.25" customHeight="1" collapsed="1">
      <c r="A28" s="25">
        <v>4</v>
      </c>
      <c r="B28" s="80" t="s">
        <v>57</v>
      </c>
      <c r="C28" s="80"/>
      <c r="D28" s="80"/>
      <c r="E28" s="80"/>
      <c r="F28" s="3">
        <f>D12+D13</f>
        <v>3029.88</v>
      </c>
      <c r="G28" s="12"/>
    </row>
    <row r="29" spans="1:7" s="28" customFormat="1" ht="21" customHeight="1">
      <c r="A29" s="26"/>
      <c r="B29" s="70" t="s">
        <v>14</v>
      </c>
      <c r="C29" s="70"/>
      <c r="D29" s="70"/>
      <c r="E29" s="70"/>
      <c r="F29" s="27">
        <f>F21+F22+F23+F24+F28</f>
        <v>10966.440000000002</v>
      </c>
      <c r="G29" s="9"/>
    </row>
    <row r="31" spans="1:6" ht="18" customHeight="1">
      <c r="A31" s="71" t="s">
        <v>41</v>
      </c>
      <c r="B31" s="71"/>
      <c r="C31" s="71"/>
      <c r="D31" s="71"/>
      <c r="E31" s="71"/>
      <c r="F31" s="3">
        <f>D7+D16-F29</f>
        <v>51206.689999999995</v>
      </c>
    </row>
    <row r="32" spans="1:6" ht="20.25" customHeight="1">
      <c r="A32" s="60" t="s">
        <v>71</v>
      </c>
      <c r="B32" s="60"/>
      <c r="C32" s="60"/>
      <c r="D32" s="60"/>
      <c r="E32" s="60"/>
      <c r="F32" s="3">
        <f>F16</f>
        <v>-18105.589999999997</v>
      </c>
    </row>
    <row r="33" spans="1:6" ht="18" customHeight="1">
      <c r="A33" s="61" t="s">
        <v>72</v>
      </c>
      <c r="B33" s="61"/>
      <c r="C33" s="61"/>
      <c r="D33" s="61"/>
      <c r="E33" s="61"/>
      <c r="F33" s="3">
        <f>F31+F32</f>
        <v>33101.1</v>
      </c>
    </row>
    <row r="34" ht="11.25" customHeight="1"/>
    <row r="36" spans="1:6" ht="15.75">
      <c r="A36" s="29" t="s">
        <v>25</v>
      </c>
      <c r="B36" s="29" t="s">
        <v>17</v>
      </c>
      <c r="C36" s="72" t="s">
        <v>37</v>
      </c>
      <c r="D36" s="73"/>
      <c r="E36" s="74"/>
      <c r="F36" s="29" t="s">
        <v>38</v>
      </c>
    </row>
    <row r="37" spans="1:6" ht="15.75">
      <c r="A37" s="4"/>
      <c r="B37" s="6"/>
      <c r="C37" s="75"/>
      <c r="D37" s="76"/>
      <c r="E37" s="77"/>
      <c r="F37" s="7"/>
    </row>
    <row r="38" spans="1:6" s="28" customFormat="1" ht="15.75">
      <c r="A38" s="78" t="s">
        <v>39</v>
      </c>
      <c r="B38" s="78"/>
      <c r="C38" s="78"/>
      <c r="D38" s="78"/>
      <c r="E38" s="78"/>
      <c r="F38" s="30">
        <f>SUM(F37:F37)</f>
        <v>0</v>
      </c>
    </row>
  </sheetData>
  <sheetProtection selectLockedCells="1" selectUnlockedCells="1"/>
  <mergeCells count="17">
    <mergeCell ref="C37:E37"/>
    <mergeCell ref="A38:E38"/>
    <mergeCell ref="C36:E36"/>
    <mergeCell ref="B29:E29"/>
    <mergeCell ref="A31:E31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6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4" t="s">
        <v>46</v>
      </c>
      <c r="B1" s="84"/>
      <c r="C1" s="84"/>
      <c r="D1" s="84"/>
      <c r="E1" s="84"/>
    </row>
    <row r="2" spans="1:5" ht="18.75">
      <c r="A2" s="84" t="s">
        <v>63</v>
      </c>
      <c r="B2" s="84"/>
      <c r="C2" s="84"/>
      <c r="D2" s="84"/>
      <c r="E2" s="84"/>
    </row>
    <row r="3" ht="18.75">
      <c r="A3" s="33"/>
    </row>
    <row r="4" ht="18.75">
      <c r="A4" s="34" t="s">
        <v>61</v>
      </c>
    </row>
    <row r="5" ht="18.75">
      <c r="A5" s="34" t="s">
        <v>64</v>
      </c>
    </row>
    <row r="6" ht="18.75">
      <c r="A6" s="34"/>
    </row>
    <row r="7" ht="16.5" thickBot="1">
      <c r="A7" s="35" t="s">
        <v>65</v>
      </c>
    </row>
    <row r="8" spans="1:5" ht="50.25" customHeight="1" thickBot="1">
      <c r="A8" s="36"/>
      <c r="B8" s="37" t="s">
        <v>47</v>
      </c>
      <c r="C8" s="37" t="s">
        <v>0</v>
      </c>
      <c r="D8" s="37" t="s">
        <v>1</v>
      </c>
      <c r="E8" s="37" t="s">
        <v>22</v>
      </c>
    </row>
    <row r="9" spans="1:5" ht="19.5" thickBot="1">
      <c r="A9" s="38" t="s">
        <v>2</v>
      </c>
      <c r="B9" s="39">
        <v>3737.81</v>
      </c>
      <c r="C9" s="39">
        <v>23027.64</v>
      </c>
      <c r="D9" s="39">
        <v>14881.25</v>
      </c>
      <c r="E9" s="39">
        <v>11884.2</v>
      </c>
    </row>
    <row r="10" spans="1:5" ht="19.5" thickBot="1">
      <c r="A10" s="38" t="s">
        <v>3</v>
      </c>
      <c r="B10" s="39">
        <v>329.99</v>
      </c>
      <c r="C10" s="39">
        <v>2032.92</v>
      </c>
      <c r="D10" s="39">
        <v>1731.1</v>
      </c>
      <c r="E10" s="39">
        <v>631.81</v>
      </c>
    </row>
    <row r="11" spans="1:5" ht="38.25" thickBot="1">
      <c r="A11" s="38" t="s">
        <v>48</v>
      </c>
      <c r="B11" s="39">
        <v>214.63</v>
      </c>
      <c r="C11" s="39">
        <v>996.96</v>
      </c>
      <c r="D11" s="39">
        <v>901.78</v>
      </c>
      <c r="E11" s="39">
        <v>309.81</v>
      </c>
    </row>
    <row r="12" spans="1:5" ht="19.5" customHeight="1" thickBot="1">
      <c r="A12" s="38" t="s">
        <v>49</v>
      </c>
      <c r="B12" s="39">
        <v>82.5</v>
      </c>
      <c r="C12" s="39">
        <v>508.32</v>
      </c>
      <c r="D12" s="39">
        <v>432.88</v>
      </c>
      <c r="E12" s="39">
        <v>157.94</v>
      </c>
    </row>
    <row r="13" spans="1:5" ht="38.25" thickBot="1">
      <c r="A13" s="38" t="s">
        <v>54</v>
      </c>
      <c r="B13" s="39">
        <v>1263.25</v>
      </c>
      <c r="C13" s="39">
        <v>0</v>
      </c>
      <c r="D13" s="39">
        <v>1031.85</v>
      </c>
      <c r="E13" s="39">
        <v>231.4</v>
      </c>
    </row>
    <row r="14" spans="1:5" ht="19.5" thickBot="1">
      <c r="A14" s="38" t="s">
        <v>4</v>
      </c>
      <c r="B14" s="40">
        <v>5628.18</v>
      </c>
      <c r="C14" s="40">
        <v>26565.84</v>
      </c>
      <c r="D14" s="40">
        <v>18978.86</v>
      </c>
      <c r="E14" s="40">
        <v>13215.16</v>
      </c>
    </row>
    <row r="15" ht="18.75">
      <c r="A15" s="41"/>
    </row>
    <row r="16" ht="19.5" thickBot="1">
      <c r="A16" s="41" t="s">
        <v>5</v>
      </c>
    </row>
    <row r="17" spans="1:3" ht="38.25" thickBot="1">
      <c r="A17" s="42" t="s">
        <v>50</v>
      </c>
      <c r="B17" s="37" t="s">
        <v>6</v>
      </c>
      <c r="C17" s="37" t="s">
        <v>18</v>
      </c>
    </row>
    <row r="18" spans="1:3" ht="19.5" thickBot="1">
      <c r="A18" s="43" t="s">
        <v>7</v>
      </c>
      <c r="B18" s="44" t="s">
        <v>3</v>
      </c>
      <c r="C18" s="39">
        <v>3029.88</v>
      </c>
    </row>
    <row r="19" spans="1:3" ht="19.5" thickBot="1">
      <c r="A19" s="43" t="s">
        <v>9</v>
      </c>
      <c r="B19" s="44" t="s">
        <v>49</v>
      </c>
      <c r="C19" s="39">
        <v>508.32</v>
      </c>
    </row>
    <row r="20" spans="1:3" ht="19.5" thickBot="1">
      <c r="A20" s="43" t="s">
        <v>10</v>
      </c>
      <c r="B20" s="44" t="s">
        <v>55</v>
      </c>
      <c r="C20" s="39">
        <v>1172.88</v>
      </c>
    </row>
    <row r="21" spans="1:3" ht="19.5" thickBot="1">
      <c r="A21" s="43" t="s">
        <v>11</v>
      </c>
      <c r="B21" s="44" t="s">
        <v>8</v>
      </c>
      <c r="C21" s="39">
        <v>6255.36</v>
      </c>
    </row>
    <row r="22" spans="1:3" ht="38.25" thickBot="1">
      <c r="A22" s="43" t="s">
        <v>56</v>
      </c>
      <c r="B22" s="44" t="s">
        <v>12</v>
      </c>
      <c r="C22" s="39">
        <v>1836</v>
      </c>
    </row>
    <row r="23" spans="1:3" ht="57" thickBot="1">
      <c r="A23" s="43" t="s">
        <v>13</v>
      </c>
      <c r="B23" s="45" t="s">
        <v>66</v>
      </c>
      <c r="C23" s="39">
        <v>1836</v>
      </c>
    </row>
    <row r="24" spans="1:3" ht="38.25" thickBot="1">
      <c r="A24" s="38"/>
      <c r="B24" s="46" t="s">
        <v>51</v>
      </c>
      <c r="C24" s="40">
        <v>12802.44</v>
      </c>
    </row>
    <row r="25" ht="15.75" thickBot="1">
      <c r="A25" s="47"/>
    </row>
    <row r="26" spans="1:2" ht="57" thickBot="1">
      <c r="A26" s="58" t="s">
        <v>60</v>
      </c>
      <c r="B26" s="37">
        <v>35607.29</v>
      </c>
    </row>
    <row r="27" spans="1:2" ht="57" thickBot="1">
      <c r="A27" s="38" t="s">
        <v>15</v>
      </c>
      <c r="B27" s="40">
        <v>13215.16</v>
      </c>
    </row>
    <row r="28" spans="1:2" ht="38.25" thickBot="1">
      <c r="A28" s="43" t="s">
        <v>16</v>
      </c>
      <c r="B28" s="40" t="s">
        <v>67</v>
      </c>
    </row>
    <row r="29" spans="1:2" ht="38.25" thickBot="1">
      <c r="A29" s="43" t="s">
        <v>52</v>
      </c>
      <c r="B29" s="40">
        <v>11884.2</v>
      </c>
    </row>
    <row r="30" ht="15">
      <c r="A30" s="47"/>
    </row>
    <row r="31" ht="15.75">
      <c r="A31" s="48" t="s">
        <v>68</v>
      </c>
    </row>
    <row r="32" ht="15.75">
      <c r="A32" s="49"/>
    </row>
    <row r="33" ht="15.75">
      <c r="A33" s="49"/>
    </row>
    <row r="34" ht="15.75">
      <c r="A34" s="49"/>
    </row>
    <row r="35" ht="15.75">
      <c r="A35" s="49"/>
    </row>
    <row r="36" ht="15.75">
      <c r="A36" s="49"/>
    </row>
    <row r="37" ht="15.75">
      <c r="A37" s="49"/>
    </row>
    <row r="38" ht="15.75">
      <c r="A38" s="49"/>
    </row>
    <row r="39" ht="15.75">
      <c r="A39" s="49" t="s">
        <v>59</v>
      </c>
    </row>
    <row r="40" ht="16.5" thickBot="1">
      <c r="A40" s="49"/>
    </row>
    <row r="41" spans="1:3" ht="15.75" thickBot="1">
      <c r="A41" s="50" t="s">
        <v>17</v>
      </c>
      <c r="B41" s="51" t="s">
        <v>37</v>
      </c>
      <c r="C41" s="51" t="s">
        <v>53</v>
      </c>
    </row>
    <row r="42" spans="1:3" ht="15.75" thickBot="1">
      <c r="A42" s="52" t="s">
        <v>69</v>
      </c>
      <c r="B42" s="53" t="s">
        <v>66</v>
      </c>
      <c r="C42" s="54">
        <v>1836</v>
      </c>
    </row>
    <row r="43" ht="15.75">
      <c r="A43" s="49"/>
    </row>
    <row r="44" ht="15.75">
      <c r="A44" s="59"/>
    </row>
    <row r="45" ht="15.75">
      <c r="A45" s="48"/>
    </row>
    <row r="46" ht="15.75">
      <c r="A46" s="49"/>
    </row>
    <row r="47" ht="15.75">
      <c r="A47" s="59"/>
    </row>
    <row r="48" ht="15.75">
      <c r="A48" s="48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2017-08-22T14:37:57Z</cp:lastPrinted>
  <dcterms:created xsi:type="dcterms:W3CDTF">2015-10-12T10:40:12Z</dcterms:created>
  <dcterms:modified xsi:type="dcterms:W3CDTF">2018-03-13T14:40:39Z</dcterms:modified>
  <cp:category/>
  <cp:version/>
  <cp:contentType/>
  <cp:contentStatus/>
</cp:coreProperties>
</file>