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Готовые\"/>
    </mc:Choice>
  </mc:AlternateContent>
  <bookViews>
    <workbookView xWindow="0" yWindow="0" windowWidth="19170" windowHeight="7665"/>
  </bookViews>
  <sheets>
    <sheet name="2017" sheetId="5" r:id="rId1"/>
    <sheet name="2016" sheetId="4" r:id="rId2"/>
    <sheet name="2015 (2)" sheetId="2" r:id="rId3"/>
    <sheet name="2015" sheetId="1" r:id="rId4"/>
    <sheet name="2014" sheetId="3" r:id="rId5"/>
  </sheets>
  <externalReferences>
    <externalReference r:id="rId6"/>
  </externalReferences>
  <definedNames>
    <definedName name="_xlnm.Print_Area" localSheetId="3">'2015'!$A$1:$F$35</definedName>
    <definedName name="_xlnm.Print_Area" localSheetId="2">'2015 (2)'!$A$1:$F$36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0" i="5" l="1"/>
  <c r="F29" i="5" l="1"/>
  <c r="F36" i="5"/>
  <c r="F34" i="5"/>
  <c r="F26" i="5"/>
  <c r="J20" i="5"/>
  <c r="F25" i="5" s="1"/>
  <c r="D16" i="5"/>
  <c r="D15" i="5"/>
  <c r="F33" i="5" s="1"/>
  <c r="D19" i="5"/>
  <c r="F37" i="5" s="1"/>
  <c r="D17" i="5"/>
  <c r="F35" i="5" s="1"/>
  <c r="D11" i="5"/>
  <c r="E20" i="5"/>
  <c r="C20" i="5"/>
  <c r="F18" i="5"/>
  <c r="F17" i="5" l="1"/>
  <c r="D20" i="5"/>
  <c r="F19" i="5"/>
  <c r="F28" i="5"/>
  <c r="F38" i="5" s="1"/>
  <c r="I21" i="5"/>
  <c r="J21" i="5" s="1"/>
  <c r="F27" i="5" s="1"/>
  <c r="D8" i="5"/>
  <c r="F16" i="5"/>
  <c r="F15" i="5"/>
  <c r="F14" i="5"/>
  <c r="F13" i="5"/>
  <c r="F12" i="5"/>
  <c r="F11" i="5"/>
  <c r="F20" i="5" l="1"/>
  <c r="F41" i="5" s="1"/>
  <c r="F26" i="4" l="1"/>
  <c r="F29" i="4"/>
  <c r="F40" i="4" l="1"/>
  <c r="F27" i="4" s="1"/>
  <c r="F25" i="4" s="1"/>
  <c r="F31" i="4"/>
  <c r="F30" i="4"/>
  <c r="F23" i="4"/>
  <c r="I18" i="4"/>
  <c r="J18" i="4" s="1"/>
  <c r="F24" i="4" s="1"/>
  <c r="J17" i="4"/>
  <c r="F22" i="4" s="1"/>
  <c r="E17" i="4"/>
  <c r="D17" i="4"/>
  <c r="C17" i="4"/>
  <c r="D8" i="4" s="1"/>
  <c r="F16" i="4"/>
  <c r="F15" i="4"/>
  <c r="F14" i="4"/>
  <c r="F13" i="4"/>
  <c r="F12" i="4"/>
  <c r="F11" i="4"/>
  <c r="F31" i="2"/>
  <c r="F30" i="2"/>
  <c r="F23" i="2"/>
  <c r="I18" i="2"/>
  <c r="J18" i="2" s="1"/>
  <c r="F24" i="2" s="1"/>
  <c r="J17" i="2"/>
  <c r="F22" i="2" s="1"/>
  <c r="E17" i="2"/>
  <c r="F16" i="2"/>
  <c r="D17" i="2"/>
  <c r="C17" i="2"/>
  <c r="F31" i="3"/>
  <c r="F30" i="3"/>
  <c r="I18" i="3"/>
  <c r="J18" i="3" s="1"/>
  <c r="J17" i="3"/>
  <c r="F22" i="3" s="1"/>
  <c r="F23" i="3"/>
  <c r="D17" i="3"/>
  <c r="F16" i="3"/>
  <c r="C17" i="3"/>
  <c r="D8" i="3" s="1"/>
  <c r="E17" i="3"/>
  <c r="F26" i="3"/>
  <c r="F25" i="3" s="1"/>
  <c r="F29" i="3"/>
  <c r="F40" i="3"/>
  <c r="F51" i="3" s="1"/>
  <c r="F15" i="3"/>
  <c r="F14" i="3"/>
  <c r="F13" i="3"/>
  <c r="F12" i="3"/>
  <c r="F11" i="3"/>
  <c r="F17" i="3" s="1"/>
  <c r="D7" i="3"/>
  <c r="F32" i="4" l="1"/>
  <c r="F53" i="4"/>
  <c r="F17" i="4"/>
  <c r="F35" i="4" s="1"/>
  <c r="F32" i="3"/>
  <c r="F34" i="3" s="1"/>
  <c r="D7" i="2" s="1"/>
  <c r="F35" i="3"/>
  <c r="F36" i="3" l="1"/>
  <c r="F40" i="2" l="1"/>
  <c r="F44" i="2" s="1"/>
  <c r="F32" i="2"/>
  <c r="F15" i="2"/>
  <c r="F14" i="2"/>
  <c r="F13" i="2"/>
  <c r="F12" i="2"/>
  <c r="F11" i="2"/>
  <c r="D8" i="2"/>
  <c r="F34" i="2" l="1"/>
  <c r="D7" i="4" s="1"/>
  <c r="F34" i="4" s="1"/>
  <c r="F17" i="2"/>
  <c r="F35" i="2" s="1"/>
  <c r="F31" i="1"/>
  <c r="F39" i="1"/>
  <c r="F43" i="1" s="1"/>
  <c r="E16" i="1"/>
  <c r="D16" i="1"/>
  <c r="C16" i="1"/>
  <c r="F15" i="1"/>
  <c r="F14" i="1"/>
  <c r="F13" i="1"/>
  <c r="F12" i="1"/>
  <c r="F11" i="1"/>
  <c r="F16" i="1" s="1"/>
  <c r="F34" i="1" s="1"/>
  <c r="D8" i="1"/>
  <c r="D7" i="5" l="1"/>
  <c r="F40" i="5" s="1"/>
  <c r="F42" i="5" s="1"/>
  <c r="F36" i="4"/>
  <c r="F36" i="2"/>
  <c r="F33" i="1"/>
  <c r="F35" i="1" s="1"/>
</calcChain>
</file>

<file path=xl/sharedStrings.xml><?xml version="1.0" encoding="utf-8"?>
<sst xmlns="http://schemas.openxmlformats.org/spreadsheetml/2006/main" count="312" uniqueCount="106">
  <si>
    <t>Персонифицированный учет МКД  за  2015 г.</t>
  </si>
  <si>
    <t xml:space="preserve">Общая плошадь квартир </t>
  </si>
  <si>
    <t>кв.м.</t>
  </si>
  <si>
    <t xml:space="preserve">Остаток на 01.01.2015 г. </t>
  </si>
  <si>
    <t>руб. (прибыль)</t>
  </si>
  <si>
    <t>Задолженность на 01.01.2015 г.</t>
  </si>
  <si>
    <t xml:space="preserve">руб. </t>
  </si>
  <si>
    <t>руб.</t>
  </si>
  <si>
    <t>№</t>
  </si>
  <si>
    <t>Услуга</t>
  </si>
  <si>
    <t>Задолженность на 01.01.2015</t>
  </si>
  <si>
    <t>Начислено</t>
  </si>
  <si>
    <t>Оплачено</t>
  </si>
  <si>
    <t>Задолженность на 31.12.2015г</t>
  </si>
  <si>
    <t>Содержание жилья</t>
  </si>
  <si>
    <t>Вывоз ТБО</t>
  </si>
  <si>
    <t>Складирование ТБО</t>
  </si>
  <si>
    <t>Обслуживание ВГО</t>
  </si>
  <si>
    <t>Электроэнергия МОП</t>
  </si>
  <si>
    <t>Итого</t>
  </si>
  <si>
    <t>Расходы по обслуживанию МКД</t>
  </si>
  <si>
    <r>
      <t xml:space="preserve">№ </t>
    </r>
    <r>
      <rPr>
        <b/>
        <sz val="12"/>
        <rFont val="Times New Roman"/>
        <family val="1"/>
        <charset val="204"/>
      </rPr>
      <t>п/п</t>
    </r>
  </si>
  <si>
    <t>Вид</t>
  </si>
  <si>
    <t>Сумма, рублей</t>
  </si>
  <si>
    <t>Услуги управления</t>
  </si>
  <si>
    <t>Санитарное содержание прилегающей территории, вывоз КГМ</t>
  </si>
  <si>
    <t>Содержание общего имущества, в т.ч.</t>
  </si>
  <si>
    <t>-</t>
  </si>
  <si>
    <t>Сантехнические работы</t>
  </si>
  <si>
    <t>Общестроительные работы</t>
  </si>
  <si>
    <t>Вывоз и складирование ТБО</t>
  </si>
  <si>
    <t>Всего работ за период</t>
  </si>
  <si>
    <t>Сальдо на 31.12.2015 г.</t>
  </si>
  <si>
    <t>Задолженность населения на 31.12.2015 г.</t>
  </si>
  <si>
    <t>Справочно: финансовый результат с учетом задолженности</t>
  </si>
  <si>
    <t>Дата</t>
  </si>
  <si>
    <t>Вид работ</t>
  </si>
  <si>
    <t>Ст-ть работ</t>
  </si>
  <si>
    <t>ИТОГО:</t>
  </si>
  <si>
    <t>Ул. Ю.Гагарина, д. 78</t>
  </si>
  <si>
    <t>В управлении ООО «УК Старый Город» - с 01.07.2012 года</t>
  </si>
  <si>
    <t>Снятие показаний приборов учета электроэнергии</t>
  </si>
  <si>
    <t>Услуги аварийной службы</t>
  </si>
  <si>
    <t>ежемесячно</t>
  </si>
  <si>
    <t>снятие показаний общедомового прибора учета э/э</t>
  </si>
  <si>
    <t>осмотр систем водоснабжения, водоотведения, пломбировка счетчика</t>
  </si>
  <si>
    <t>осмотр систем водоснабжения, водоотведения на предмет утечки</t>
  </si>
  <si>
    <t>осмотр систем водоснабжения, водоотведения, отопления</t>
  </si>
  <si>
    <t>Дворник</t>
  </si>
  <si>
    <t>Персонифицированный учет МКД  за  2014 г.</t>
  </si>
  <si>
    <t xml:space="preserve">Остаток на 01.01.2014 г. </t>
  </si>
  <si>
    <t>Задолженность на 01.01.2014 г.</t>
  </si>
  <si>
    <t>Задолженность на 01.01.2014</t>
  </si>
  <si>
    <t>Задолженность на 31.12.2014г</t>
  </si>
  <si>
    <t>Сальдо на 31.12.2014 г.</t>
  </si>
  <si>
    <t>Задолженность населения на 31.12.2014 г.</t>
  </si>
  <si>
    <t>06,02,2014</t>
  </si>
  <si>
    <t>осмотр эл сетей</t>
  </si>
  <si>
    <t>31,07,2014</t>
  </si>
  <si>
    <t>очистка канализации</t>
  </si>
  <si>
    <t>23,10,2014</t>
  </si>
  <si>
    <t>осмотр чердачных и подвальных помещений</t>
  </si>
  <si>
    <t>24,10,2014</t>
  </si>
  <si>
    <t>осмотр систем водоснабжения, водоотведения и отопления</t>
  </si>
  <si>
    <t>14,09,2014</t>
  </si>
  <si>
    <t>прочистка канализации</t>
  </si>
  <si>
    <t>25,11,2014</t>
  </si>
  <si>
    <t>проверка на прогрев отопит приборов</t>
  </si>
  <si>
    <t>27,11,2014</t>
  </si>
  <si>
    <t>09,12,2014</t>
  </si>
  <si>
    <t>05,12,2014</t>
  </si>
  <si>
    <t>30,05,2014</t>
  </si>
  <si>
    <t>аварийные работы</t>
  </si>
  <si>
    <t>Тех. Доп. Услуги</t>
  </si>
  <si>
    <t>площадь</t>
  </si>
  <si>
    <t>упр</t>
  </si>
  <si>
    <t>дворник+кгм</t>
  </si>
  <si>
    <t>Персонифицированный учет МКД  за  2016 г.</t>
  </si>
  <si>
    <t xml:space="preserve">Остаток на 01.01.2016 г. </t>
  </si>
  <si>
    <t>Задолженность на 01.01.2016 г.</t>
  </si>
  <si>
    <t>Задолженность на 01.01.2016</t>
  </si>
  <si>
    <t>Задолженность на 31.12.2016г</t>
  </si>
  <si>
    <t>Сальдо на 31.12.2016 г.</t>
  </si>
  <si>
    <t>Задолженность населения на 31.12.2016 г.</t>
  </si>
  <si>
    <t>Аварийка</t>
  </si>
  <si>
    <t>Ремонт групповых щитков</t>
  </si>
  <si>
    <t>Осмотр чердачных и подвальных помещений</t>
  </si>
  <si>
    <t>Смена вентилей и клапанов, смена сгонов</t>
  </si>
  <si>
    <t>Покос</t>
  </si>
  <si>
    <t>Очистка водосточной системы</t>
  </si>
  <si>
    <t xml:space="preserve">Проверка на прогрев отопительных приборов </t>
  </si>
  <si>
    <t>Санитарное содержание прилегающей территории, вывоз КГМ, покос</t>
  </si>
  <si>
    <t xml:space="preserve">Электромонтажные работы </t>
  </si>
  <si>
    <t>Персонифицированный учет МКД  за  2017 г.</t>
  </si>
  <si>
    <t xml:space="preserve">Остаток на 01.01.2017 г. </t>
  </si>
  <si>
    <t>Задолженность на 01.01.2017 г.</t>
  </si>
  <si>
    <t>Задолженность на 01.01.2017</t>
  </si>
  <si>
    <t>Задолженность на 31.12.2017г</t>
  </si>
  <si>
    <t>Сальдо на 31.12.2017 г.</t>
  </si>
  <si>
    <t>Задолженность населения на 31.12.2017 г.</t>
  </si>
  <si>
    <t>покос входит</t>
  </si>
  <si>
    <t>Хол.вода на соид</t>
  </si>
  <si>
    <t>Водоотведение на соид</t>
  </si>
  <si>
    <t>Электроэнергия на соид</t>
  </si>
  <si>
    <t>Обследование чердачных, подвальных и лест. клеток  на предмет утечки трубопроводов. Проверка на прогрев отопительных приборов с регулировкой</t>
  </si>
  <si>
    <t xml:space="preserve">Обследование чердачных, подвальных и лест. клеток  на предмет утечки трубопроводов.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</si>
</sst>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CCCCFF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4" fontId="1" fillId="2" borderId="0" xfId="0" applyNumberFormat="1" applyFont="1" applyFill="1" applyBorder="1" applyAlignment="1">
      <alignment vertical="center"/>
    </xf>
    <xf numFmtId="4" fontId="2" fillId="2" borderId="0" xfId="0" applyNumberFormat="1" applyFont="1" applyFill="1" applyBorder="1" applyAlignment="1">
      <alignment vertical="center"/>
    </xf>
    <xf numFmtId="0" fontId="2" fillId="2" borderId="0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center" vertical="center" wrapText="1"/>
    </xf>
    <xf numFmtId="4" fontId="2" fillId="2" borderId="4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4" fontId="2" fillId="2" borderId="6" xfId="0" applyNumberFormat="1" applyFont="1" applyFill="1" applyBorder="1" applyAlignment="1">
      <alignment horizontal="center" vertical="center"/>
    </xf>
    <xf numFmtId="4" fontId="2" fillId="2" borderId="5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4" fontId="1" fillId="2" borderId="5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" fontId="4" fillId="3" borderId="1" xfId="0" applyNumberFormat="1" applyFont="1" applyFill="1" applyBorder="1" applyAlignment="1">
      <alignment horizontal="center" vertical="center"/>
    </xf>
    <xf numFmtId="14" fontId="4" fillId="2" borderId="1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vertical="center"/>
    </xf>
    <xf numFmtId="14" fontId="4" fillId="3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4" fontId="2" fillId="2" borderId="3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5" fillId="0" borderId="0" xfId="0" applyFont="1"/>
    <xf numFmtId="4" fontId="2" fillId="0" borderId="2" xfId="0" applyNumberFormat="1" applyFont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14" fontId="6" fillId="2" borderId="10" xfId="0" applyNumberFormat="1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left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4" fontId="1" fillId="2" borderId="10" xfId="0" applyNumberFormat="1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left" vertical="center" wrapText="1"/>
    </xf>
    <xf numFmtId="0" fontId="6" fillId="2" borderId="12" xfId="0" applyFont="1" applyFill="1" applyBorder="1" applyAlignment="1">
      <alignment horizontal="left" vertical="center" wrapText="1"/>
    </xf>
    <xf numFmtId="0" fontId="6" fillId="2" borderId="13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4" fillId="3" borderId="7" xfId="0" applyFont="1" applyFill="1" applyBorder="1" applyAlignment="1">
      <alignment horizontal="left" vertical="center" wrapText="1"/>
    </xf>
    <xf numFmtId="0" fontId="4" fillId="3" borderId="8" xfId="0" applyFont="1" applyFill="1" applyBorder="1" applyAlignment="1">
      <alignment horizontal="left" vertical="center" wrapText="1"/>
    </xf>
    <xf numFmtId="0" fontId="4" fillId="3" borderId="9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PC\Documents\&#1057;&#1090;&#1072;&#1088;&#1099;&#1081;%20&#1075;&#1086;&#1088;&#1086;&#1076;\&#1055;&#1077;&#1088;&#1089;&#1091;&#1095;&#1077;&#1090;%202015%20&#1075;&#1086;&#1076;\&#1057;&#1090;&#1072;&#1088;&#1099;&#1081;%20&#1075;&#1086;&#1088;&#1086;&#1076;\+++&#1043;&#1072;&#1075;&#1072;&#1088;&#1080;&#1085;&#1072;%207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"/>
      <sheetName val="2014"/>
    </sheetNames>
    <sheetDataSet>
      <sheetData sheetId="0" refreshError="1"/>
      <sheetData sheetId="1" refreshError="1">
        <row r="39">
          <cell r="B39">
            <v>3699.41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tabSelected="1" topLeftCell="A27" workbookViewId="0">
      <selection activeCell="A37" sqref="A37"/>
    </sheetView>
  </sheetViews>
  <sheetFormatPr defaultRowHeight="15.75" outlineLevelRow="1" x14ac:dyDescent="0.25"/>
  <cols>
    <col min="1" max="1" width="4.42578125" style="1" customWidth="1"/>
    <col min="2" max="2" width="17" style="2" customWidth="1"/>
    <col min="3" max="3" width="15.5703125" style="2" customWidth="1"/>
    <col min="4" max="4" width="13.5703125" style="2" customWidth="1"/>
    <col min="5" max="5" width="14" style="2" customWidth="1"/>
    <col min="6" max="6" width="18.140625" style="2" customWidth="1"/>
  </cols>
  <sheetData>
    <row r="1" spans="1:6" x14ac:dyDescent="0.25">
      <c r="A1" s="62" t="s">
        <v>93</v>
      </c>
      <c r="B1" s="62"/>
      <c r="C1" s="62"/>
      <c r="D1" s="62"/>
      <c r="E1" s="62"/>
      <c r="F1" s="62"/>
    </row>
    <row r="2" spans="1:6" x14ac:dyDescent="0.25">
      <c r="A2" s="62" t="s">
        <v>39</v>
      </c>
      <c r="B2" s="62"/>
      <c r="C2" s="62"/>
      <c r="D2" s="62"/>
      <c r="E2" s="62"/>
      <c r="F2" s="62"/>
    </row>
    <row r="4" spans="1:6" ht="15.75" hidden="1" customHeight="1" outlineLevel="1" x14ac:dyDescent="0.25">
      <c r="A4" s="3" t="s">
        <v>40</v>
      </c>
      <c r="C4" s="3"/>
      <c r="D4" s="3"/>
      <c r="E4" s="3"/>
      <c r="F4" s="3"/>
    </row>
    <row r="5" spans="1:6" ht="15.75" hidden="1" customHeight="1" outlineLevel="1" x14ac:dyDescent="0.25">
      <c r="A5" s="3" t="s">
        <v>1</v>
      </c>
      <c r="C5" s="3"/>
      <c r="D5" s="3">
        <v>324.3</v>
      </c>
      <c r="E5" s="3" t="s">
        <v>2</v>
      </c>
      <c r="F5" s="3"/>
    </row>
    <row r="6" spans="1:6" ht="16.5" customHeight="1" collapsed="1" x14ac:dyDescent="0.25"/>
    <row r="7" spans="1:6" x14ac:dyDescent="0.25">
      <c r="A7" s="4" t="s">
        <v>94</v>
      </c>
      <c r="C7" s="4"/>
      <c r="D7" s="5">
        <f>'2016'!F34</f>
        <v>-5210.9699999999939</v>
      </c>
      <c r="E7" s="4" t="s">
        <v>6</v>
      </c>
      <c r="F7" s="4"/>
    </row>
    <row r="8" spans="1:6" x14ac:dyDescent="0.25">
      <c r="A8" s="4" t="s">
        <v>95</v>
      </c>
      <c r="C8" s="3"/>
      <c r="D8" s="6">
        <f>C20</f>
        <v>-12653.600000000009</v>
      </c>
      <c r="E8" s="3" t="s">
        <v>6</v>
      </c>
      <c r="F8" s="3"/>
    </row>
    <row r="9" spans="1:6" x14ac:dyDescent="0.25">
      <c r="B9" s="3"/>
      <c r="C9" s="3"/>
      <c r="D9" s="3"/>
      <c r="E9" s="3"/>
      <c r="F9" s="7" t="s">
        <v>7</v>
      </c>
    </row>
    <row r="10" spans="1:6" ht="47.25" x14ac:dyDescent="0.25">
      <c r="A10" s="8" t="s">
        <v>8</v>
      </c>
      <c r="B10" s="9" t="s">
        <v>9</v>
      </c>
      <c r="C10" s="10" t="s">
        <v>96</v>
      </c>
      <c r="D10" s="10" t="s">
        <v>11</v>
      </c>
      <c r="E10" s="10" t="s">
        <v>12</v>
      </c>
      <c r="F10" s="10" t="s">
        <v>97</v>
      </c>
    </row>
    <row r="11" spans="1:6" ht="31.5" x14ac:dyDescent="0.25">
      <c r="A11" s="8">
        <v>1</v>
      </c>
      <c r="B11" s="11" t="s">
        <v>14</v>
      </c>
      <c r="C11" s="12">
        <v>-9281.4000000000087</v>
      </c>
      <c r="D11" s="12">
        <f>36425.4-380.04</f>
        <v>36045.360000000001</v>
      </c>
      <c r="E11" s="12">
        <v>35574.550000000003</v>
      </c>
      <c r="F11" s="12">
        <f t="shared" ref="F11:F19" si="0">C11-D11+E11</f>
        <v>-9752.2100000000064</v>
      </c>
    </row>
    <row r="12" spans="1:6" x14ac:dyDescent="0.25">
      <c r="A12" s="8">
        <v>2</v>
      </c>
      <c r="B12" s="11" t="s">
        <v>15</v>
      </c>
      <c r="C12" s="12">
        <v>-1031.2399999999989</v>
      </c>
      <c r="D12" s="12">
        <v>4047.24</v>
      </c>
      <c r="E12" s="12">
        <v>3994.93</v>
      </c>
      <c r="F12" s="12">
        <f t="shared" si="0"/>
        <v>-1083.5499999999988</v>
      </c>
    </row>
    <row r="13" spans="1:6" ht="31.5" x14ac:dyDescent="0.25">
      <c r="A13" s="8">
        <v>3</v>
      </c>
      <c r="B13" s="11" t="s">
        <v>16</v>
      </c>
      <c r="C13" s="12">
        <v>-505.70000000000005</v>
      </c>
      <c r="D13" s="12">
        <v>1984.68</v>
      </c>
      <c r="E13" s="12">
        <v>1959.03</v>
      </c>
      <c r="F13" s="12">
        <f t="shared" si="0"/>
        <v>-531.35000000000014</v>
      </c>
    </row>
    <row r="14" spans="1:6" ht="31.5" x14ac:dyDescent="0.25">
      <c r="A14" s="8">
        <v>4</v>
      </c>
      <c r="B14" s="11" t="s">
        <v>17</v>
      </c>
      <c r="C14" s="12">
        <v>-257.84000000000037</v>
      </c>
      <c r="D14" s="12">
        <v>1449.63</v>
      </c>
      <c r="E14" s="12">
        <v>1267.99</v>
      </c>
      <c r="F14" s="12">
        <f t="shared" si="0"/>
        <v>-439.48000000000047</v>
      </c>
    </row>
    <row r="15" spans="1:6" ht="31.5" x14ac:dyDescent="0.25">
      <c r="A15" s="8">
        <v>5</v>
      </c>
      <c r="B15" s="11" t="s">
        <v>18</v>
      </c>
      <c r="C15" s="12">
        <v>-2308.63</v>
      </c>
      <c r="D15" s="12">
        <f>159.17-883.96</f>
        <v>-724.79000000000008</v>
      </c>
      <c r="E15" s="12">
        <v>1196.71</v>
      </c>
      <c r="F15" s="12">
        <f t="shared" si="0"/>
        <v>-387.13000000000011</v>
      </c>
    </row>
    <row r="16" spans="1:6" ht="31.5" x14ac:dyDescent="0.25">
      <c r="A16" s="8">
        <v>6</v>
      </c>
      <c r="B16" s="11" t="s">
        <v>73</v>
      </c>
      <c r="C16" s="13">
        <v>731.21</v>
      </c>
      <c r="D16" s="13">
        <f>8284.3-298234.8+298234.8-8284.3</f>
        <v>0</v>
      </c>
      <c r="E16" s="13">
        <v>0</v>
      </c>
      <c r="F16" s="13">
        <f t="shared" si="0"/>
        <v>731.21</v>
      </c>
    </row>
    <row r="17" spans="1:10" ht="31.5" x14ac:dyDescent="0.25">
      <c r="A17" s="8">
        <v>6</v>
      </c>
      <c r="B17" s="11" t="s">
        <v>101</v>
      </c>
      <c r="C17" s="42">
        <v>0</v>
      </c>
      <c r="D17" s="13">
        <f>211.32+70.44</f>
        <v>281.76</v>
      </c>
      <c r="E17" s="13">
        <v>254.64</v>
      </c>
      <c r="F17" s="12">
        <f t="shared" si="0"/>
        <v>-27.120000000000005</v>
      </c>
    </row>
    <row r="18" spans="1:10" ht="31.5" x14ac:dyDescent="0.25">
      <c r="A18" s="8">
        <v>7</v>
      </c>
      <c r="B18" s="11" t="s">
        <v>102</v>
      </c>
      <c r="C18" s="42">
        <v>0</v>
      </c>
      <c r="D18" s="13">
        <v>303.27999999999997</v>
      </c>
      <c r="E18" s="13">
        <v>259.49</v>
      </c>
      <c r="F18" s="12">
        <f t="shared" si="0"/>
        <v>-43.789999999999964</v>
      </c>
    </row>
    <row r="19" spans="1:10" ht="31.5" x14ac:dyDescent="0.25">
      <c r="A19" s="8">
        <v>8</v>
      </c>
      <c r="B19" s="11" t="s">
        <v>103</v>
      </c>
      <c r="C19" s="42">
        <v>0</v>
      </c>
      <c r="D19" s="13">
        <f>2383.09+644.28</f>
        <v>3027.37</v>
      </c>
      <c r="E19" s="13">
        <v>2667.33</v>
      </c>
      <c r="F19" s="12">
        <f t="shared" si="0"/>
        <v>-360.03999999999996</v>
      </c>
    </row>
    <row r="20" spans="1:10" x14ac:dyDescent="0.25">
      <c r="A20" s="8"/>
      <c r="B20" s="11" t="s">
        <v>19</v>
      </c>
      <c r="C20" s="13">
        <f>SUM(C11:C19)</f>
        <v>-12653.600000000009</v>
      </c>
      <c r="D20" s="13">
        <f>SUM(D11:D19)</f>
        <v>46414.53</v>
      </c>
      <c r="E20" s="13">
        <f>SUM(E11:E19)</f>
        <v>47174.67</v>
      </c>
      <c r="F20" s="13">
        <f>SUM(F11:F19)</f>
        <v>-11893.46000000001</v>
      </c>
      <c r="H20" t="s">
        <v>75</v>
      </c>
      <c r="I20">
        <v>3.2</v>
      </c>
      <c r="J20">
        <f>I20*H29*12</f>
        <v>12453.119999999999</v>
      </c>
    </row>
    <row r="21" spans="1:10" x14ac:dyDescent="0.25">
      <c r="G21" t="s">
        <v>76</v>
      </c>
      <c r="I21">
        <f>1.96+0.69</f>
        <v>2.65</v>
      </c>
      <c r="J21">
        <f>I21*H29*12</f>
        <v>10312.74</v>
      </c>
    </row>
    <row r="22" spans="1:10" x14ac:dyDescent="0.25">
      <c r="A22" s="62" t="s">
        <v>20</v>
      </c>
      <c r="B22" s="62"/>
      <c r="C22" s="62"/>
      <c r="D22" s="62"/>
      <c r="E22" s="62"/>
      <c r="F22" s="62"/>
    </row>
    <row r="23" spans="1:10" x14ac:dyDescent="0.25">
      <c r="A23" s="40"/>
      <c r="B23" s="40"/>
      <c r="C23" s="40"/>
      <c r="D23" s="40"/>
      <c r="E23" s="40"/>
      <c r="F23" s="40"/>
    </row>
    <row r="24" spans="1:10" ht="31.5" x14ac:dyDescent="0.25">
      <c r="A24" s="10" t="s">
        <v>21</v>
      </c>
      <c r="B24" s="63" t="s">
        <v>22</v>
      </c>
      <c r="C24" s="63"/>
      <c r="D24" s="63"/>
      <c r="E24" s="63"/>
      <c r="F24" s="14" t="s">
        <v>23</v>
      </c>
      <c r="H24" t="s">
        <v>48</v>
      </c>
    </row>
    <row r="25" spans="1:10" ht="15.75" customHeight="1" x14ac:dyDescent="0.25">
      <c r="A25" s="15">
        <v>1</v>
      </c>
      <c r="B25" s="64" t="s">
        <v>24</v>
      </c>
      <c r="C25" s="64"/>
      <c r="D25" s="64"/>
      <c r="E25" s="65"/>
      <c r="F25" s="38">
        <f>J20</f>
        <v>12453.119999999999</v>
      </c>
      <c r="H25">
        <v>620</v>
      </c>
    </row>
    <row r="26" spans="1:10" ht="15.75" customHeight="1" x14ac:dyDescent="0.25">
      <c r="A26" s="17">
        <v>2</v>
      </c>
      <c r="B26" s="66" t="s">
        <v>17</v>
      </c>
      <c r="C26" s="66"/>
      <c r="D26" s="66"/>
      <c r="E26" s="67"/>
      <c r="F26" s="38">
        <f>D14</f>
        <v>1449.63</v>
      </c>
      <c r="J26" s="41" t="s">
        <v>100</v>
      </c>
    </row>
    <row r="27" spans="1:10" ht="31.5" customHeight="1" x14ac:dyDescent="0.25">
      <c r="A27" s="17">
        <v>3</v>
      </c>
      <c r="B27" s="66" t="s">
        <v>91</v>
      </c>
      <c r="C27" s="66"/>
      <c r="D27" s="66"/>
      <c r="E27" s="67"/>
      <c r="F27" s="38">
        <f>J21</f>
        <v>10312.74</v>
      </c>
    </row>
    <row r="28" spans="1:10" ht="15.75" customHeight="1" x14ac:dyDescent="0.25">
      <c r="A28" s="17">
        <v>4</v>
      </c>
      <c r="B28" s="66" t="s">
        <v>26</v>
      </c>
      <c r="C28" s="66"/>
      <c r="D28" s="66"/>
      <c r="E28" s="67"/>
      <c r="F28" s="38">
        <f>F29+F30+F31</f>
        <v>1129</v>
      </c>
      <c r="H28" t="s">
        <v>74</v>
      </c>
    </row>
    <row r="29" spans="1:10" ht="15.75" customHeight="1" x14ac:dyDescent="0.25">
      <c r="A29" s="17" t="s">
        <v>27</v>
      </c>
      <c r="B29" s="66" t="s">
        <v>28</v>
      </c>
      <c r="C29" s="66"/>
      <c r="D29" s="66"/>
      <c r="E29" s="66"/>
      <c r="F29" s="37">
        <f>F46+F47</f>
        <v>1129</v>
      </c>
      <c r="H29">
        <v>324.3</v>
      </c>
    </row>
    <row r="30" spans="1:10" ht="15.75" customHeight="1" x14ac:dyDescent="0.25">
      <c r="A30" s="17" t="s">
        <v>27</v>
      </c>
      <c r="B30" s="66" t="s">
        <v>92</v>
      </c>
      <c r="C30" s="66"/>
      <c r="D30" s="66"/>
      <c r="E30" s="66"/>
      <c r="F30" s="19">
        <v>0</v>
      </c>
    </row>
    <row r="31" spans="1:10" ht="15.75" customHeight="1" x14ac:dyDescent="0.25">
      <c r="A31" s="17" t="s">
        <v>27</v>
      </c>
      <c r="B31" s="66" t="s">
        <v>29</v>
      </c>
      <c r="C31" s="66"/>
      <c r="D31" s="66"/>
      <c r="E31" s="66"/>
      <c r="F31" s="19">
        <v>0</v>
      </c>
    </row>
    <row r="32" spans="1:10" ht="15.75" customHeight="1" x14ac:dyDescent="0.25">
      <c r="A32" s="17">
        <v>5</v>
      </c>
      <c r="B32" s="56" t="s">
        <v>42</v>
      </c>
      <c r="C32" s="56"/>
      <c r="D32" s="56"/>
      <c r="E32" s="56"/>
      <c r="F32" s="19">
        <v>0</v>
      </c>
    </row>
    <row r="33" spans="1:6" ht="15.75" customHeight="1" x14ac:dyDescent="0.25">
      <c r="A33" s="17">
        <v>6</v>
      </c>
      <c r="B33" s="56" t="s">
        <v>18</v>
      </c>
      <c r="C33" s="56"/>
      <c r="D33" s="56"/>
      <c r="E33" s="56"/>
      <c r="F33" s="19">
        <f>D15</f>
        <v>-724.79000000000008</v>
      </c>
    </row>
    <row r="34" spans="1:6" ht="15.75" customHeight="1" x14ac:dyDescent="0.25">
      <c r="A34" s="17">
        <v>7</v>
      </c>
      <c r="B34" s="56" t="s">
        <v>30</v>
      </c>
      <c r="C34" s="56"/>
      <c r="D34" s="56"/>
      <c r="E34" s="56"/>
      <c r="F34" s="19">
        <f>D12+D13</f>
        <v>6031.92</v>
      </c>
    </row>
    <row r="35" spans="1:6" ht="15.75" customHeight="1" x14ac:dyDescent="0.25">
      <c r="A35" s="17">
        <v>8</v>
      </c>
      <c r="B35" s="56" t="s">
        <v>101</v>
      </c>
      <c r="C35" s="56"/>
      <c r="D35" s="56"/>
      <c r="E35" s="56"/>
      <c r="F35" s="19">
        <f>D17</f>
        <v>281.76</v>
      </c>
    </row>
    <row r="36" spans="1:6" ht="15.75" customHeight="1" x14ac:dyDescent="0.25">
      <c r="A36" s="17">
        <v>9</v>
      </c>
      <c r="B36" s="56" t="s">
        <v>102</v>
      </c>
      <c r="C36" s="56"/>
      <c r="D36" s="56"/>
      <c r="E36" s="56"/>
      <c r="F36" s="19">
        <f>D18</f>
        <v>303.27999999999997</v>
      </c>
    </row>
    <row r="37" spans="1:6" ht="15.75" customHeight="1" x14ac:dyDescent="0.25">
      <c r="A37" s="17">
        <v>10</v>
      </c>
      <c r="B37" s="56" t="s">
        <v>103</v>
      </c>
      <c r="C37" s="56"/>
      <c r="D37" s="56"/>
      <c r="E37" s="56"/>
      <c r="F37" s="19">
        <f>D19</f>
        <v>3027.37</v>
      </c>
    </row>
    <row r="38" spans="1:6" ht="15.75" customHeight="1" x14ac:dyDescent="0.25">
      <c r="A38" s="20"/>
      <c r="B38" s="57" t="s">
        <v>31</v>
      </c>
      <c r="C38" s="57"/>
      <c r="D38" s="57"/>
      <c r="E38" s="57"/>
      <c r="F38" s="21">
        <f>F25+F26+F27+F28+F34+F33+F32+F35+F36+F37</f>
        <v>34264.029999999992</v>
      </c>
    </row>
    <row r="40" spans="1:6" x14ac:dyDescent="0.25">
      <c r="A40" s="58" t="s">
        <v>98</v>
      </c>
      <c r="B40" s="58"/>
      <c r="C40" s="58"/>
      <c r="D40" s="58"/>
      <c r="E40" s="58"/>
      <c r="F40" s="19">
        <f>D7+D20-F38</f>
        <v>6939.5300000000134</v>
      </c>
    </row>
    <row r="41" spans="1:6" x14ac:dyDescent="0.25">
      <c r="A41" s="39" t="s">
        <v>99</v>
      </c>
      <c r="B41" s="39"/>
      <c r="C41" s="39"/>
      <c r="D41" s="39"/>
      <c r="E41" s="39"/>
      <c r="F41" s="19">
        <f>F20</f>
        <v>-11893.46000000001</v>
      </c>
    </row>
    <row r="42" spans="1:6" x14ac:dyDescent="0.25">
      <c r="A42" s="23" t="s">
        <v>34</v>
      </c>
      <c r="B42" s="23"/>
      <c r="C42" s="23"/>
      <c r="D42" s="23"/>
      <c r="E42" s="23"/>
      <c r="F42" s="19">
        <f>F40+F41</f>
        <v>-4953.9299999999967</v>
      </c>
    </row>
    <row r="44" spans="1:6" ht="55.5" customHeight="1" x14ac:dyDescent="0.25"/>
    <row r="45" spans="1:6" x14ac:dyDescent="0.25">
      <c r="A45" s="43" t="s">
        <v>8</v>
      </c>
      <c r="B45" s="43" t="s">
        <v>35</v>
      </c>
      <c r="C45" s="59" t="s">
        <v>36</v>
      </c>
      <c r="D45" s="60"/>
      <c r="E45" s="61"/>
      <c r="F45" s="43" t="s">
        <v>37</v>
      </c>
    </row>
    <row r="46" spans="1:6" ht="78.75" customHeight="1" x14ac:dyDescent="0.25">
      <c r="A46" s="44"/>
      <c r="B46" s="45">
        <v>42747</v>
      </c>
      <c r="C46" s="53" t="s">
        <v>104</v>
      </c>
      <c r="D46" s="54"/>
      <c r="E46" s="55"/>
      <c r="F46" s="46">
        <v>752</v>
      </c>
    </row>
    <row r="47" spans="1:6" ht="51.75" customHeight="1" x14ac:dyDescent="0.25">
      <c r="A47" s="44"/>
      <c r="B47" s="45">
        <v>43060</v>
      </c>
      <c r="C47" s="53" t="s">
        <v>105</v>
      </c>
      <c r="D47" s="54"/>
      <c r="E47" s="55"/>
      <c r="F47" s="46">
        <v>377</v>
      </c>
    </row>
    <row r="48" spans="1:6" ht="15" customHeight="1" x14ac:dyDescent="0.25">
      <c r="A48" s="44"/>
      <c r="B48" s="45">
        <v>42916</v>
      </c>
      <c r="C48" s="47" t="s">
        <v>88</v>
      </c>
      <c r="D48" s="48"/>
      <c r="E48" s="49"/>
      <c r="F48" s="44">
        <v>1330</v>
      </c>
    </row>
    <row r="49" spans="1:6" ht="15" customHeight="1" x14ac:dyDescent="0.25">
      <c r="A49" s="44"/>
      <c r="B49" s="44"/>
      <c r="C49" s="50"/>
      <c r="D49" s="48"/>
      <c r="E49" s="49"/>
      <c r="F49" s="44"/>
    </row>
    <row r="50" spans="1:6" ht="15" customHeight="1" x14ac:dyDescent="0.25">
      <c r="A50" s="52" t="s">
        <v>38</v>
      </c>
      <c r="B50" s="52"/>
      <c r="C50" s="52"/>
      <c r="D50" s="52"/>
      <c r="E50" s="52"/>
      <c r="F50" s="51">
        <f>SUM(F46:F49)</f>
        <v>2459</v>
      </c>
    </row>
  </sheetData>
  <mergeCells count="23">
    <mergeCell ref="B32:E32"/>
    <mergeCell ref="A1:F1"/>
    <mergeCell ref="A2:F2"/>
    <mergeCell ref="A22:F22"/>
    <mergeCell ref="B24:E24"/>
    <mergeCell ref="B25:E25"/>
    <mergeCell ref="B26:E26"/>
    <mergeCell ref="B27:E27"/>
    <mergeCell ref="B28:E28"/>
    <mergeCell ref="B29:E29"/>
    <mergeCell ref="B30:E30"/>
    <mergeCell ref="B31:E31"/>
    <mergeCell ref="B33:E33"/>
    <mergeCell ref="B34:E34"/>
    <mergeCell ref="B38:E38"/>
    <mergeCell ref="A40:E40"/>
    <mergeCell ref="C45:E45"/>
    <mergeCell ref="A50:E50"/>
    <mergeCell ref="C46:E46"/>
    <mergeCell ref="B35:E35"/>
    <mergeCell ref="B36:E36"/>
    <mergeCell ref="B37:E37"/>
    <mergeCell ref="C47:E4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topLeftCell="A6" workbookViewId="0">
      <selection activeCell="D8" sqref="D8"/>
    </sheetView>
  </sheetViews>
  <sheetFormatPr defaultRowHeight="15.75" outlineLevelRow="1" x14ac:dyDescent="0.25"/>
  <cols>
    <col min="1" max="1" width="4.42578125" style="1" customWidth="1"/>
    <col min="2" max="2" width="17" style="2" customWidth="1"/>
    <col min="3" max="3" width="15.5703125" style="2" customWidth="1"/>
    <col min="4" max="4" width="13.5703125" style="2" customWidth="1"/>
    <col min="5" max="5" width="14" style="2" customWidth="1"/>
    <col min="6" max="6" width="18.140625" style="2" customWidth="1"/>
  </cols>
  <sheetData>
    <row r="1" spans="1:6" x14ac:dyDescent="0.25">
      <c r="A1" s="62" t="s">
        <v>77</v>
      </c>
      <c r="B1" s="62"/>
      <c r="C1" s="62"/>
      <c r="D1" s="62"/>
      <c r="E1" s="62"/>
      <c r="F1" s="62"/>
    </row>
    <row r="2" spans="1:6" x14ac:dyDescent="0.25">
      <c r="A2" s="62" t="s">
        <v>39</v>
      </c>
      <c r="B2" s="62"/>
      <c r="C2" s="62"/>
      <c r="D2" s="62"/>
      <c r="E2" s="62"/>
      <c r="F2" s="62"/>
    </row>
    <row r="4" spans="1:6" ht="15.75" hidden="1" customHeight="1" outlineLevel="1" x14ac:dyDescent="0.25">
      <c r="A4" s="3" t="s">
        <v>40</v>
      </c>
      <c r="C4" s="3"/>
      <c r="D4" s="3"/>
      <c r="E4" s="3"/>
      <c r="F4" s="3"/>
    </row>
    <row r="5" spans="1:6" ht="15.75" hidden="1" customHeight="1" outlineLevel="1" x14ac:dyDescent="0.25">
      <c r="A5" s="3" t="s">
        <v>1</v>
      </c>
      <c r="C5" s="3"/>
      <c r="D5" s="3">
        <v>324.3</v>
      </c>
      <c r="E5" s="3" t="s">
        <v>2</v>
      </c>
      <c r="F5" s="3"/>
    </row>
    <row r="6" spans="1:6" ht="16.5" customHeight="1" collapsed="1" x14ac:dyDescent="0.25"/>
    <row r="7" spans="1:6" x14ac:dyDescent="0.25">
      <c r="A7" s="4" t="s">
        <v>78</v>
      </c>
      <c r="C7" s="4"/>
      <c r="D7" s="5">
        <f>'2015 (2)'!F34</f>
        <v>1702.4900000000052</v>
      </c>
      <c r="E7" s="4" t="s">
        <v>4</v>
      </c>
      <c r="F7" s="4"/>
    </row>
    <row r="8" spans="1:6" x14ac:dyDescent="0.25">
      <c r="A8" s="4" t="s">
        <v>79</v>
      </c>
      <c r="C8" s="3"/>
      <c r="D8" s="6">
        <f>C17</f>
        <v>-8761.1400000000067</v>
      </c>
      <c r="E8" s="3" t="s">
        <v>6</v>
      </c>
      <c r="F8" s="3"/>
    </row>
    <row r="9" spans="1:6" x14ac:dyDescent="0.25">
      <c r="B9" s="3"/>
      <c r="C9" s="3"/>
      <c r="D9" s="3"/>
      <c r="E9" s="3"/>
      <c r="F9" s="7" t="s">
        <v>7</v>
      </c>
    </row>
    <row r="10" spans="1:6" ht="47.25" x14ac:dyDescent="0.25">
      <c r="A10" s="8" t="s">
        <v>8</v>
      </c>
      <c r="B10" s="9" t="s">
        <v>9</v>
      </c>
      <c r="C10" s="10" t="s">
        <v>80</v>
      </c>
      <c r="D10" s="10" t="s">
        <v>11</v>
      </c>
      <c r="E10" s="10" t="s">
        <v>12</v>
      </c>
      <c r="F10" s="10" t="s">
        <v>81</v>
      </c>
    </row>
    <row r="11" spans="1:6" ht="31.5" x14ac:dyDescent="0.25">
      <c r="A11" s="8">
        <v>1</v>
      </c>
      <c r="B11" s="11" t="s">
        <v>14</v>
      </c>
      <c r="C11" s="12">
        <v>-7539.5000000000073</v>
      </c>
      <c r="D11" s="12">
        <v>36107.4</v>
      </c>
      <c r="E11" s="12">
        <v>34365.5</v>
      </c>
      <c r="F11" s="12">
        <f t="shared" ref="F11:F16" si="0">C11-D11+E11</f>
        <v>-9281.4000000000087</v>
      </c>
    </row>
    <row r="12" spans="1:6" x14ac:dyDescent="0.25">
      <c r="A12" s="8">
        <v>2</v>
      </c>
      <c r="B12" s="11" t="s">
        <v>15</v>
      </c>
      <c r="C12" s="12">
        <v>-837.69999999999936</v>
      </c>
      <c r="D12" s="12">
        <v>4047.24</v>
      </c>
      <c r="E12" s="12">
        <v>3853.7</v>
      </c>
      <c r="F12" s="12">
        <f t="shared" si="0"/>
        <v>-1031.2399999999989</v>
      </c>
    </row>
    <row r="13" spans="1:6" ht="31.5" x14ac:dyDescent="0.25">
      <c r="A13" s="8">
        <v>3</v>
      </c>
      <c r="B13" s="11" t="s">
        <v>16</v>
      </c>
      <c r="C13" s="12">
        <v>-410.78</v>
      </c>
      <c r="D13" s="12">
        <v>1984.68</v>
      </c>
      <c r="E13" s="12">
        <v>1889.76</v>
      </c>
      <c r="F13" s="12">
        <f t="shared" si="0"/>
        <v>-505.70000000000005</v>
      </c>
    </row>
    <row r="14" spans="1:6" ht="31.5" x14ac:dyDescent="0.25">
      <c r="A14" s="8">
        <v>4</v>
      </c>
      <c r="B14" s="11" t="s">
        <v>17</v>
      </c>
      <c r="C14" s="12">
        <v>-209.45000000000027</v>
      </c>
      <c r="D14" s="12">
        <v>1011.84</v>
      </c>
      <c r="E14" s="12">
        <v>963.45</v>
      </c>
      <c r="F14" s="12">
        <f t="shared" si="0"/>
        <v>-257.84000000000037</v>
      </c>
    </row>
    <row r="15" spans="1:6" ht="31.5" x14ac:dyDescent="0.25">
      <c r="A15" s="8">
        <v>5</v>
      </c>
      <c r="B15" s="11" t="s">
        <v>18</v>
      </c>
      <c r="C15" s="12">
        <v>-494.92000000000007</v>
      </c>
      <c r="D15" s="12">
        <v>6270.11</v>
      </c>
      <c r="E15" s="12">
        <v>4456.3999999999996</v>
      </c>
      <c r="F15" s="12">
        <f t="shared" si="0"/>
        <v>-2308.63</v>
      </c>
    </row>
    <row r="16" spans="1:6" ht="31.5" x14ac:dyDescent="0.25">
      <c r="A16" s="8">
        <v>6</v>
      </c>
      <c r="B16" s="11" t="s">
        <v>73</v>
      </c>
      <c r="C16" s="13">
        <v>731.21</v>
      </c>
      <c r="D16" s="13">
        <v>0</v>
      </c>
      <c r="E16" s="13">
        <v>0</v>
      </c>
      <c r="F16" s="13">
        <f t="shared" si="0"/>
        <v>731.21</v>
      </c>
    </row>
    <row r="17" spans="1:10" x14ac:dyDescent="0.25">
      <c r="A17" s="8"/>
      <c r="B17" s="11" t="s">
        <v>19</v>
      </c>
      <c r="C17" s="13">
        <f>SUM(C11:C16)</f>
        <v>-8761.1400000000067</v>
      </c>
      <c r="D17" s="13">
        <f>SUM(D11:D16)</f>
        <v>49421.27</v>
      </c>
      <c r="E17" s="13">
        <f>SUM(E11:E16)</f>
        <v>45528.81</v>
      </c>
      <c r="F17" s="13">
        <f>SUM(F11:F16)</f>
        <v>-12653.600000000009</v>
      </c>
      <c r="H17" t="s">
        <v>75</v>
      </c>
      <c r="I17">
        <v>3.2</v>
      </c>
      <c r="J17">
        <f>I17*H26*12</f>
        <v>12453.119999999999</v>
      </c>
    </row>
    <row r="18" spans="1:10" x14ac:dyDescent="0.25">
      <c r="G18" t="s">
        <v>76</v>
      </c>
      <c r="I18">
        <f>1.96+0.69</f>
        <v>2.65</v>
      </c>
      <c r="J18">
        <f>I18*H26*12</f>
        <v>10312.74</v>
      </c>
    </row>
    <row r="19" spans="1:10" x14ac:dyDescent="0.25">
      <c r="A19" s="62" t="s">
        <v>20</v>
      </c>
      <c r="B19" s="62"/>
      <c r="C19" s="62"/>
      <c r="D19" s="62"/>
      <c r="E19" s="62"/>
      <c r="F19" s="62"/>
    </row>
    <row r="20" spans="1:10" x14ac:dyDescent="0.25">
      <c r="A20" s="36"/>
      <c r="B20" s="36"/>
      <c r="C20" s="36"/>
      <c r="D20" s="36"/>
      <c r="E20" s="36"/>
      <c r="F20" s="36"/>
    </row>
    <row r="21" spans="1:10" ht="31.5" x14ac:dyDescent="0.25">
      <c r="A21" s="10" t="s">
        <v>21</v>
      </c>
      <c r="B21" s="63" t="s">
        <v>22</v>
      </c>
      <c r="C21" s="63"/>
      <c r="D21" s="63"/>
      <c r="E21" s="63"/>
      <c r="F21" s="14" t="s">
        <v>23</v>
      </c>
      <c r="H21" t="s">
        <v>48</v>
      </c>
    </row>
    <row r="22" spans="1:10" ht="15.75" customHeight="1" x14ac:dyDescent="0.25">
      <c r="A22" s="15">
        <v>1</v>
      </c>
      <c r="B22" s="64" t="s">
        <v>24</v>
      </c>
      <c r="C22" s="64"/>
      <c r="D22" s="64"/>
      <c r="E22" s="65"/>
      <c r="F22" s="38">
        <f>J17</f>
        <v>12453.119999999999</v>
      </c>
      <c r="H22">
        <v>620</v>
      </c>
    </row>
    <row r="23" spans="1:10" ht="15.75" customHeight="1" x14ac:dyDescent="0.25">
      <c r="A23" s="17">
        <v>2</v>
      </c>
      <c r="B23" s="66" t="s">
        <v>17</v>
      </c>
      <c r="C23" s="66"/>
      <c r="D23" s="66"/>
      <c r="E23" s="67"/>
      <c r="F23" s="38">
        <f>D14</f>
        <v>1011.84</v>
      </c>
    </row>
    <row r="24" spans="1:10" ht="31.5" customHeight="1" x14ac:dyDescent="0.25">
      <c r="A24" s="17">
        <v>3</v>
      </c>
      <c r="B24" s="66" t="s">
        <v>91</v>
      </c>
      <c r="C24" s="66"/>
      <c r="D24" s="66"/>
      <c r="E24" s="67"/>
      <c r="F24" s="38">
        <f>J18</f>
        <v>10312.74</v>
      </c>
    </row>
    <row r="25" spans="1:10" ht="15.75" customHeight="1" x14ac:dyDescent="0.25">
      <c r="A25" s="17">
        <v>4</v>
      </c>
      <c r="B25" s="66" t="s">
        <v>26</v>
      </c>
      <c r="C25" s="66"/>
      <c r="D25" s="66"/>
      <c r="E25" s="67"/>
      <c r="F25" s="38">
        <f>F26+F27+F28</f>
        <v>17495</v>
      </c>
      <c r="H25" t="s">
        <v>74</v>
      </c>
    </row>
    <row r="26" spans="1:10" ht="15.75" customHeight="1" x14ac:dyDescent="0.25">
      <c r="A26" s="17" t="s">
        <v>27</v>
      </c>
      <c r="B26" s="66" t="s">
        <v>28</v>
      </c>
      <c r="C26" s="66"/>
      <c r="D26" s="66"/>
      <c r="E26" s="66"/>
      <c r="F26" s="37">
        <f>F44+F45+F46+F48+F49+F50</f>
        <v>14901</v>
      </c>
      <c r="H26">
        <v>324.3</v>
      </c>
    </row>
    <row r="27" spans="1:10" ht="15.75" customHeight="1" x14ac:dyDescent="0.25">
      <c r="A27" s="17" t="s">
        <v>27</v>
      </c>
      <c r="B27" s="66" t="s">
        <v>92</v>
      </c>
      <c r="C27" s="66"/>
      <c r="D27" s="66"/>
      <c r="E27" s="66"/>
      <c r="F27" s="19">
        <f>F40+F43</f>
        <v>2594</v>
      </c>
    </row>
    <row r="28" spans="1:10" ht="15.75" customHeight="1" x14ac:dyDescent="0.25">
      <c r="A28" s="17" t="s">
        <v>27</v>
      </c>
      <c r="B28" s="66" t="s">
        <v>29</v>
      </c>
      <c r="C28" s="66"/>
      <c r="D28" s="66"/>
      <c r="E28" s="66"/>
      <c r="F28" s="19">
        <v>0</v>
      </c>
    </row>
    <row r="29" spans="1:10" ht="15.75" customHeight="1" x14ac:dyDescent="0.25">
      <c r="A29" s="17">
        <v>5</v>
      </c>
      <c r="B29" s="56" t="s">
        <v>42</v>
      </c>
      <c r="C29" s="56"/>
      <c r="D29" s="56"/>
      <c r="E29" s="56"/>
      <c r="F29" s="19">
        <f>F41+F42</f>
        <v>2760</v>
      </c>
    </row>
    <row r="30" spans="1:10" ht="15.75" customHeight="1" x14ac:dyDescent="0.25">
      <c r="A30" s="17">
        <v>6</v>
      </c>
      <c r="B30" s="56" t="s">
        <v>18</v>
      </c>
      <c r="C30" s="56"/>
      <c r="D30" s="56"/>
      <c r="E30" s="56"/>
      <c r="F30" s="19">
        <f>D15</f>
        <v>6270.11</v>
      </c>
    </row>
    <row r="31" spans="1:10" ht="15.75" customHeight="1" x14ac:dyDescent="0.25">
      <c r="A31" s="17">
        <v>7</v>
      </c>
      <c r="B31" s="56" t="s">
        <v>30</v>
      </c>
      <c r="C31" s="56"/>
      <c r="D31" s="56"/>
      <c r="E31" s="56"/>
      <c r="F31" s="19">
        <f>D12+D13</f>
        <v>6031.92</v>
      </c>
    </row>
    <row r="32" spans="1:10" ht="15.75" customHeight="1" x14ac:dyDescent="0.25">
      <c r="A32" s="20"/>
      <c r="B32" s="57" t="s">
        <v>31</v>
      </c>
      <c r="C32" s="57"/>
      <c r="D32" s="57"/>
      <c r="E32" s="57"/>
      <c r="F32" s="21">
        <f>F22+F23+F24+F25+F31+F30+F29</f>
        <v>56334.729999999996</v>
      </c>
    </row>
    <row r="34" spans="1:6" x14ac:dyDescent="0.25">
      <c r="A34" s="58" t="s">
        <v>82</v>
      </c>
      <c r="B34" s="58"/>
      <c r="C34" s="58"/>
      <c r="D34" s="58"/>
      <c r="E34" s="58"/>
      <c r="F34" s="19">
        <f>D7+D17-F32</f>
        <v>-5210.9699999999939</v>
      </c>
    </row>
    <row r="35" spans="1:6" x14ac:dyDescent="0.25">
      <c r="A35" s="35" t="s">
        <v>83</v>
      </c>
      <c r="B35" s="35"/>
      <c r="C35" s="35"/>
      <c r="D35" s="35"/>
      <c r="E35" s="35"/>
      <c r="F35" s="19">
        <f>F17</f>
        <v>-12653.600000000009</v>
      </c>
    </row>
    <row r="36" spans="1:6" x14ac:dyDescent="0.25">
      <c r="A36" s="23" t="s">
        <v>34</v>
      </c>
      <c r="B36" s="23"/>
      <c r="C36" s="23"/>
      <c r="D36" s="23"/>
      <c r="E36" s="23"/>
      <c r="F36" s="19">
        <f>F34+F35</f>
        <v>-17864.570000000003</v>
      </c>
    </row>
    <row r="38" spans="1:6" ht="55.5" customHeight="1" x14ac:dyDescent="0.25"/>
    <row r="39" spans="1:6" x14ac:dyDescent="0.25">
      <c r="A39" s="24" t="s">
        <v>8</v>
      </c>
      <c r="B39" s="24" t="s">
        <v>35</v>
      </c>
      <c r="C39" s="75" t="s">
        <v>36</v>
      </c>
      <c r="D39" s="76"/>
      <c r="E39" s="77"/>
      <c r="F39" s="24" t="s">
        <v>37</v>
      </c>
    </row>
    <row r="40" spans="1:6" ht="15" customHeight="1" x14ac:dyDescent="0.25">
      <c r="A40" s="25">
        <v>1</v>
      </c>
      <c r="B40" s="32" t="s">
        <v>43</v>
      </c>
      <c r="C40" s="68" t="s">
        <v>44</v>
      </c>
      <c r="D40" s="69"/>
      <c r="E40" s="70"/>
      <c r="F40" s="26">
        <f>12*179</f>
        <v>2148</v>
      </c>
    </row>
    <row r="41" spans="1:6" ht="15" customHeight="1" x14ac:dyDescent="0.25">
      <c r="A41" s="25"/>
      <c r="B41" s="32">
        <v>42399</v>
      </c>
      <c r="C41" s="68" t="s">
        <v>84</v>
      </c>
      <c r="D41" s="69"/>
      <c r="E41" s="70"/>
      <c r="F41" s="26">
        <v>1380</v>
      </c>
    </row>
    <row r="42" spans="1:6" ht="15" customHeight="1" x14ac:dyDescent="0.25">
      <c r="A42" s="25"/>
      <c r="B42" s="32">
        <v>42400</v>
      </c>
      <c r="C42" s="68" t="s">
        <v>84</v>
      </c>
      <c r="D42" s="69"/>
      <c r="E42" s="70"/>
      <c r="F42" s="26">
        <v>1380</v>
      </c>
    </row>
    <row r="43" spans="1:6" ht="15" customHeight="1" x14ac:dyDescent="0.25">
      <c r="A43" s="25"/>
      <c r="B43" s="32">
        <v>42458</v>
      </c>
      <c r="C43" s="68" t="s">
        <v>85</v>
      </c>
      <c r="D43" s="69"/>
      <c r="E43" s="70"/>
      <c r="F43" s="26">
        <v>446</v>
      </c>
    </row>
    <row r="44" spans="1:6" ht="15" customHeight="1" x14ac:dyDescent="0.25">
      <c r="A44" s="25"/>
      <c r="B44" s="32">
        <v>42597</v>
      </c>
      <c r="C44" s="68" t="s">
        <v>86</v>
      </c>
      <c r="D44" s="69"/>
      <c r="E44" s="70"/>
      <c r="F44" s="26">
        <v>377</v>
      </c>
    </row>
    <row r="45" spans="1:6" ht="15" customHeight="1" x14ac:dyDescent="0.25">
      <c r="A45" s="25"/>
      <c r="B45" s="32">
        <v>42606</v>
      </c>
      <c r="C45" s="68" t="s">
        <v>86</v>
      </c>
      <c r="D45" s="69"/>
      <c r="E45" s="70"/>
      <c r="F45" s="26">
        <v>654</v>
      </c>
    </row>
    <row r="46" spans="1:6" ht="15" customHeight="1" x14ac:dyDescent="0.25">
      <c r="A46" s="25"/>
      <c r="B46" s="32">
        <v>42612</v>
      </c>
      <c r="C46" s="68" t="s">
        <v>87</v>
      </c>
      <c r="D46" s="69"/>
      <c r="E46" s="70"/>
      <c r="F46" s="26">
        <v>8570</v>
      </c>
    </row>
    <row r="47" spans="1:6" ht="15" customHeight="1" x14ac:dyDescent="0.25">
      <c r="A47" s="25"/>
      <c r="B47" s="32">
        <v>42613</v>
      </c>
      <c r="C47" s="68" t="s">
        <v>88</v>
      </c>
      <c r="D47" s="69"/>
      <c r="E47" s="70"/>
      <c r="F47" s="26">
        <v>436</v>
      </c>
    </row>
    <row r="48" spans="1:6" ht="15" customHeight="1" x14ac:dyDescent="0.25">
      <c r="A48" s="25"/>
      <c r="B48" s="32">
        <v>42639</v>
      </c>
      <c r="C48" s="68" t="s">
        <v>89</v>
      </c>
      <c r="D48" s="69"/>
      <c r="E48" s="70"/>
      <c r="F48" s="26">
        <v>3136</v>
      </c>
    </row>
    <row r="49" spans="1:6" ht="15" customHeight="1" x14ac:dyDescent="0.25">
      <c r="A49" s="25"/>
      <c r="B49" s="32">
        <v>42649</v>
      </c>
      <c r="C49" s="68" t="s">
        <v>90</v>
      </c>
      <c r="D49" s="69"/>
      <c r="E49" s="70"/>
      <c r="F49" s="26">
        <v>1223</v>
      </c>
    </row>
    <row r="50" spans="1:6" ht="15" customHeight="1" x14ac:dyDescent="0.25">
      <c r="A50" s="25"/>
      <c r="B50" s="27">
        <v>42685</v>
      </c>
      <c r="C50" s="68" t="s">
        <v>90</v>
      </c>
      <c r="D50" s="69"/>
      <c r="E50" s="70"/>
      <c r="F50" s="33">
        <v>941</v>
      </c>
    </row>
    <row r="51" spans="1:6" ht="15" customHeight="1" x14ac:dyDescent="0.25">
      <c r="A51" s="25"/>
      <c r="B51" s="27"/>
      <c r="C51" s="72"/>
      <c r="D51" s="73"/>
      <c r="E51" s="74"/>
      <c r="F51" s="34"/>
    </row>
    <row r="52" spans="1:6" ht="15" customHeight="1" x14ac:dyDescent="0.25">
      <c r="A52" s="25"/>
      <c r="B52" s="27"/>
      <c r="C52" s="68"/>
      <c r="D52" s="69"/>
      <c r="E52" s="70"/>
      <c r="F52" s="26"/>
    </row>
    <row r="53" spans="1:6" x14ac:dyDescent="0.25">
      <c r="A53" s="71" t="s">
        <v>38</v>
      </c>
      <c r="B53" s="71"/>
      <c r="C53" s="71"/>
      <c r="D53" s="71"/>
      <c r="E53" s="71"/>
      <c r="F53" s="28">
        <f>SUM(F40:F52)</f>
        <v>20691</v>
      </c>
    </row>
  </sheetData>
  <mergeCells count="31">
    <mergeCell ref="B23:E23"/>
    <mergeCell ref="A1:F1"/>
    <mergeCell ref="A2:F2"/>
    <mergeCell ref="A19:F19"/>
    <mergeCell ref="B21:E21"/>
    <mergeCell ref="B22:E22"/>
    <mergeCell ref="C40:E40"/>
    <mergeCell ref="B24:E24"/>
    <mergeCell ref="B25:E25"/>
    <mergeCell ref="B26:E26"/>
    <mergeCell ref="B27:E27"/>
    <mergeCell ref="B28:E28"/>
    <mergeCell ref="B29:E29"/>
    <mergeCell ref="B30:E30"/>
    <mergeCell ref="B31:E31"/>
    <mergeCell ref="B32:E32"/>
    <mergeCell ref="A34:E34"/>
    <mergeCell ref="C39:E39"/>
    <mergeCell ref="C52:E52"/>
    <mergeCell ref="A53:E53"/>
    <mergeCell ref="C41:E41"/>
    <mergeCell ref="C42:E42"/>
    <mergeCell ref="C43:E43"/>
    <mergeCell ref="C44:E44"/>
    <mergeCell ref="C45:E45"/>
    <mergeCell ref="C46:E46"/>
    <mergeCell ref="C47:E47"/>
    <mergeCell ref="C48:E48"/>
    <mergeCell ref="C49:E49"/>
    <mergeCell ref="C50:E50"/>
    <mergeCell ref="C51:E51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view="pageBreakPreview" topLeftCell="A18" zoomScaleNormal="100" zoomScaleSheetLayoutView="100" workbookViewId="0">
      <selection activeCell="D8" sqref="D8"/>
    </sheetView>
  </sheetViews>
  <sheetFormatPr defaultRowHeight="15.75" outlineLevelRow="1" x14ac:dyDescent="0.25"/>
  <cols>
    <col min="1" max="1" width="4.42578125" style="1" customWidth="1"/>
    <col min="2" max="2" width="17" style="2" customWidth="1"/>
    <col min="3" max="3" width="15.5703125" style="2" customWidth="1"/>
    <col min="4" max="4" width="13.5703125" style="2" customWidth="1"/>
    <col min="5" max="5" width="14" style="2" customWidth="1"/>
    <col min="6" max="6" width="18.140625" style="2" customWidth="1"/>
  </cols>
  <sheetData>
    <row r="1" spans="1:6" x14ac:dyDescent="0.25">
      <c r="A1" s="62" t="s">
        <v>0</v>
      </c>
      <c r="B1" s="62"/>
      <c r="C1" s="62"/>
      <c r="D1" s="62"/>
      <c r="E1" s="62"/>
      <c r="F1" s="62"/>
    </row>
    <row r="2" spans="1:6" x14ac:dyDescent="0.25">
      <c r="A2" s="62" t="s">
        <v>39</v>
      </c>
      <c r="B2" s="62"/>
      <c r="C2" s="62"/>
      <c r="D2" s="62"/>
      <c r="E2" s="62"/>
      <c r="F2" s="62"/>
    </row>
    <row r="4" spans="1:6" ht="15.75" hidden="1" customHeight="1" outlineLevel="1" x14ac:dyDescent="0.25">
      <c r="A4" s="3" t="s">
        <v>40</v>
      </c>
      <c r="C4" s="3"/>
      <c r="D4" s="3"/>
      <c r="E4" s="3"/>
      <c r="F4" s="3"/>
    </row>
    <row r="5" spans="1:6" ht="15.75" hidden="1" customHeight="1" outlineLevel="1" x14ac:dyDescent="0.25">
      <c r="A5" s="3" t="s">
        <v>1</v>
      </c>
      <c r="C5" s="3"/>
      <c r="D5" s="3">
        <v>324.3</v>
      </c>
      <c r="E5" s="3" t="s">
        <v>2</v>
      </c>
      <c r="F5" s="3"/>
    </row>
    <row r="6" spans="1:6" collapsed="1" x14ac:dyDescent="0.25"/>
    <row r="7" spans="1:6" x14ac:dyDescent="0.25">
      <c r="A7" s="4" t="s">
        <v>3</v>
      </c>
      <c r="C7" s="4"/>
      <c r="D7" s="5">
        <f>'2014'!F34</f>
        <v>-2633.0499999999956</v>
      </c>
      <c r="E7" s="4" t="s">
        <v>4</v>
      </c>
      <c r="F7" s="4"/>
    </row>
    <row r="8" spans="1:6" x14ac:dyDescent="0.25">
      <c r="A8" s="4" t="s">
        <v>5</v>
      </c>
      <c r="C8" s="3"/>
      <c r="D8" s="6">
        <f>C17</f>
        <v>-7913.140000000004</v>
      </c>
      <c r="E8" s="3" t="s">
        <v>6</v>
      </c>
      <c r="F8" s="3"/>
    </row>
    <row r="9" spans="1:6" x14ac:dyDescent="0.25">
      <c r="B9" s="3"/>
      <c r="C9" s="3"/>
      <c r="D9" s="3"/>
      <c r="E9" s="3"/>
      <c r="F9" s="7" t="s">
        <v>7</v>
      </c>
    </row>
    <row r="10" spans="1:6" ht="47.25" x14ac:dyDescent="0.25">
      <c r="A10" s="8" t="s">
        <v>8</v>
      </c>
      <c r="B10" s="9" t="s">
        <v>9</v>
      </c>
      <c r="C10" s="10" t="s">
        <v>10</v>
      </c>
      <c r="D10" s="10" t="s">
        <v>11</v>
      </c>
      <c r="E10" s="10" t="s">
        <v>12</v>
      </c>
      <c r="F10" s="10" t="s">
        <v>13</v>
      </c>
    </row>
    <row r="11" spans="1:6" ht="31.5" x14ac:dyDescent="0.25">
      <c r="A11" s="8">
        <v>1</v>
      </c>
      <c r="B11" s="11" t="s">
        <v>14</v>
      </c>
      <c r="C11" s="12">
        <v>-6920.3400000000038</v>
      </c>
      <c r="D11" s="12">
        <v>36425.4</v>
      </c>
      <c r="E11" s="12">
        <v>35806.239999999998</v>
      </c>
      <c r="F11" s="12">
        <f t="shared" ref="F11:F16" si="0">C11-D11+E11</f>
        <v>-7539.5000000000073</v>
      </c>
    </row>
    <row r="12" spans="1:6" x14ac:dyDescent="0.25">
      <c r="A12" s="8">
        <v>2</v>
      </c>
      <c r="B12" s="11" t="s">
        <v>15</v>
      </c>
      <c r="C12" s="12">
        <v>-768.89999999999964</v>
      </c>
      <c r="D12" s="12">
        <v>4047.24</v>
      </c>
      <c r="E12" s="12">
        <v>3978.44</v>
      </c>
      <c r="F12" s="12">
        <f t="shared" si="0"/>
        <v>-837.69999999999936</v>
      </c>
    </row>
    <row r="13" spans="1:6" ht="31.5" x14ac:dyDescent="0.25">
      <c r="A13" s="8">
        <v>3</v>
      </c>
      <c r="B13" s="11" t="s">
        <v>16</v>
      </c>
      <c r="C13" s="12">
        <v>-395.37999999999988</v>
      </c>
      <c r="D13" s="12">
        <v>1984.68</v>
      </c>
      <c r="E13" s="12">
        <v>1969.28</v>
      </c>
      <c r="F13" s="12">
        <f t="shared" si="0"/>
        <v>-410.78</v>
      </c>
    </row>
    <row r="14" spans="1:6" ht="31.5" x14ac:dyDescent="0.25">
      <c r="A14" s="8">
        <v>4</v>
      </c>
      <c r="B14" s="11" t="s">
        <v>17</v>
      </c>
      <c r="C14" s="12">
        <v>-192.40000000000009</v>
      </c>
      <c r="D14" s="12">
        <v>1011.84</v>
      </c>
      <c r="E14" s="12">
        <v>994.79</v>
      </c>
      <c r="F14" s="12">
        <f t="shared" si="0"/>
        <v>-209.45000000000027</v>
      </c>
    </row>
    <row r="15" spans="1:6" ht="31.5" x14ac:dyDescent="0.25">
      <c r="A15" s="8">
        <v>5</v>
      </c>
      <c r="B15" s="11" t="s">
        <v>18</v>
      </c>
      <c r="C15" s="12">
        <v>-367.32999999999993</v>
      </c>
      <c r="D15" s="12">
        <v>2544.36</v>
      </c>
      <c r="E15" s="12">
        <v>2416.77</v>
      </c>
      <c r="F15" s="12">
        <f t="shared" si="0"/>
        <v>-494.92000000000007</v>
      </c>
    </row>
    <row r="16" spans="1:6" ht="31.5" x14ac:dyDescent="0.25">
      <c r="A16" s="8">
        <v>6</v>
      </c>
      <c r="B16" s="11" t="s">
        <v>73</v>
      </c>
      <c r="C16" s="13">
        <v>731.21</v>
      </c>
      <c r="D16" s="13">
        <v>0</v>
      </c>
      <c r="E16" s="13">
        <v>0</v>
      </c>
      <c r="F16" s="13">
        <f t="shared" si="0"/>
        <v>731.21</v>
      </c>
    </row>
    <row r="17" spans="1:10" x14ac:dyDescent="0.25">
      <c r="A17" s="8"/>
      <c r="B17" s="11" t="s">
        <v>19</v>
      </c>
      <c r="C17" s="13">
        <f>SUM(C11:C16)</f>
        <v>-7913.140000000004</v>
      </c>
      <c r="D17" s="13">
        <f>SUM(D11:D16)</f>
        <v>46013.52</v>
      </c>
      <c r="E17" s="13">
        <f>SUM(E11:E16)</f>
        <v>45165.52</v>
      </c>
      <c r="F17" s="13">
        <f>SUM(F11:F16)</f>
        <v>-8761.1400000000067</v>
      </c>
      <c r="H17" t="s">
        <v>75</v>
      </c>
      <c r="I17">
        <v>3.2</v>
      </c>
      <c r="J17">
        <f>I17*H26*12</f>
        <v>12453.119999999999</v>
      </c>
    </row>
    <row r="18" spans="1:10" x14ac:dyDescent="0.25">
      <c r="G18" t="s">
        <v>76</v>
      </c>
      <c r="I18">
        <f>1.96+0.69</f>
        <v>2.65</v>
      </c>
      <c r="J18">
        <f>I18*H26*12</f>
        <v>10312.74</v>
      </c>
    </row>
    <row r="19" spans="1:10" x14ac:dyDescent="0.25">
      <c r="A19" s="62" t="s">
        <v>20</v>
      </c>
      <c r="B19" s="62"/>
      <c r="C19" s="62"/>
      <c r="D19" s="62"/>
      <c r="E19" s="62"/>
      <c r="F19" s="62"/>
    </row>
    <row r="20" spans="1:10" x14ac:dyDescent="0.25">
      <c r="A20" s="30"/>
      <c r="B20" s="30"/>
      <c r="C20" s="30"/>
      <c r="D20" s="30"/>
      <c r="E20" s="30"/>
      <c r="F20" s="30"/>
    </row>
    <row r="21" spans="1:10" ht="31.5" x14ac:dyDescent="0.25">
      <c r="A21" s="10" t="s">
        <v>21</v>
      </c>
      <c r="B21" s="63" t="s">
        <v>22</v>
      </c>
      <c r="C21" s="63"/>
      <c r="D21" s="63"/>
      <c r="E21" s="63"/>
      <c r="F21" s="14" t="s">
        <v>23</v>
      </c>
      <c r="H21" t="s">
        <v>48</v>
      </c>
    </row>
    <row r="22" spans="1:10" ht="15.75" customHeight="1" x14ac:dyDescent="0.25">
      <c r="A22" s="15">
        <v>1</v>
      </c>
      <c r="B22" s="64" t="s">
        <v>24</v>
      </c>
      <c r="C22" s="64"/>
      <c r="D22" s="64"/>
      <c r="E22" s="64"/>
      <c r="F22" s="16">
        <f>J17</f>
        <v>12453.119999999999</v>
      </c>
      <c r="H22">
        <v>620</v>
      </c>
    </row>
    <row r="23" spans="1:10" ht="15.75" customHeight="1" x14ac:dyDescent="0.25">
      <c r="A23" s="17">
        <v>2</v>
      </c>
      <c r="B23" s="66" t="s">
        <v>17</v>
      </c>
      <c r="C23" s="66"/>
      <c r="D23" s="66"/>
      <c r="E23" s="66"/>
      <c r="F23" s="18">
        <f>D14</f>
        <v>1011.84</v>
      </c>
    </row>
    <row r="24" spans="1:10" ht="15.75" customHeight="1" x14ac:dyDescent="0.25">
      <c r="A24" s="17">
        <v>3</v>
      </c>
      <c r="B24" s="66" t="s">
        <v>25</v>
      </c>
      <c r="C24" s="66"/>
      <c r="D24" s="66"/>
      <c r="E24" s="66"/>
      <c r="F24" s="18">
        <f>J18</f>
        <v>10312.74</v>
      </c>
    </row>
    <row r="25" spans="1:10" ht="15.75" customHeight="1" x14ac:dyDescent="0.25">
      <c r="A25" s="17">
        <v>4</v>
      </c>
      <c r="B25" s="66" t="s">
        <v>26</v>
      </c>
      <c r="C25" s="66"/>
      <c r="D25" s="66"/>
      <c r="E25" s="66"/>
      <c r="F25" s="18">
        <v>4524</v>
      </c>
      <c r="H25" t="s">
        <v>74</v>
      </c>
    </row>
    <row r="26" spans="1:10" ht="15.75" customHeight="1" x14ac:dyDescent="0.25">
      <c r="A26" s="17" t="s">
        <v>27</v>
      </c>
      <c r="B26" s="66" t="s">
        <v>28</v>
      </c>
      <c r="C26" s="66"/>
      <c r="D26" s="66"/>
      <c r="E26" s="66"/>
      <c r="F26" s="19">
        <v>2376</v>
      </c>
      <c r="H26">
        <v>324.3</v>
      </c>
    </row>
    <row r="27" spans="1:10" ht="15.75" customHeight="1" x14ac:dyDescent="0.25">
      <c r="A27" s="17" t="s">
        <v>27</v>
      </c>
      <c r="B27" s="66" t="s">
        <v>41</v>
      </c>
      <c r="C27" s="66"/>
      <c r="D27" s="66"/>
      <c r="E27" s="66"/>
      <c r="F27" s="19">
        <v>2148</v>
      </c>
    </row>
    <row r="28" spans="1:10" ht="15.75" customHeight="1" x14ac:dyDescent="0.25">
      <c r="A28" s="17" t="s">
        <v>27</v>
      </c>
      <c r="B28" s="66" t="s">
        <v>29</v>
      </c>
      <c r="C28" s="66"/>
      <c r="D28" s="66"/>
      <c r="E28" s="66"/>
      <c r="F28" s="19">
        <v>0</v>
      </c>
    </row>
    <row r="29" spans="1:10" ht="15.75" customHeight="1" x14ac:dyDescent="0.25">
      <c r="A29" s="17">
        <v>5</v>
      </c>
      <c r="B29" s="56" t="s">
        <v>42</v>
      </c>
      <c r="C29" s="56"/>
      <c r="D29" s="56"/>
      <c r="E29" s="56"/>
      <c r="F29" s="19">
        <v>4800</v>
      </c>
    </row>
    <row r="30" spans="1:10" ht="15.75" customHeight="1" x14ac:dyDescent="0.25">
      <c r="A30" s="17">
        <v>6</v>
      </c>
      <c r="B30" s="56" t="s">
        <v>18</v>
      </c>
      <c r="C30" s="56"/>
      <c r="D30" s="56"/>
      <c r="E30" s="56"/>
      <c r="F30" s="19">
        <f>D15</f>
        <v>2544.36</v>
      </c>
    </row>
    <row r="31" spans="1:10" ht="15.75" customHeight="1" x14ac:dyDescent="0.25">
      <c r="A31" s="17">
        <v>7</v>
      </c>
      <c r="B31" s="56" t="s">
        <v>30</v>
      </c>
      <c r="C31" s="56"/>
      <c r="D31" s="56"/>
      <c r="E31" s="56"/>
      <c r="F31" s="19">
        <f>D12+D13</f>
        <v>6031.92</v>
      </c>
    </row>
    <row r="32" spans="1:10" ht="15.75" customHeight="1" x14ac:dyDescent="0.25">
      <c r="A32" s="20"/>
      <c r="B32" s="57" t="s">
        <v>31</v>
      </c>
      <c r="C32" s="57"/>
      <c r="D32" s="57"/>
      <c r="E32" s="57"/>
      <c r="F32" s="21">
        <f>F22+F23+F24+F25+F31+F30+F29</f>
        <v>41677.979999999996</v>
      </c>
    </row>
    <row r="34" spans="1:6" x14ac:dyDescent="0.25">
      <c r="A34" s="58" t="s">
        <v>32</v>
      </c>
      <c r="B34" s="58"/>
      <c r="C34" s="58"/>
      <c r="D34" s="58"/>
      <c r="E34" s="58"/>
      <c r="F34" s="19">
        <f>D7+D17-F32</f>
        <v>1702.4900000000052</v>
      </c>
    </row>
    <row r="35" spans="1:6" x14ac:dyDescent="0.25">
      <c r="A35" s="31" t="s">
        <v>33</v>
      </c>
      <c r="B35" s="31"/>
      <c r="C35" s="31"/>
      <c r="D35" s="31"/>
      <c r="E35" s="31"/>
      <c r="F35" s="19">
        <f>F17</f>
        <v>-8761.1400000000067</v>
      </c>
    </row>
    <row r="36" spans="1:6" x14ac:dyDescent="0.25">
      <c r="A36" s="23" t="s">
        <v>34</v>
      </c>
      <c r="B36" s="23"/>
      <c r="C36" s="23"/>
      <c r="D36" s="23"/>
      <c r="E36" s="23"/>
      <c r="F36" s="19">
        <f>F34+F35</f>
        <v>-7058.6500000000015</v>
      </c>
    </row>
    <row r="38" spans="1:6" ht="15" customHeight="1" x14ac:dyDescent="0.25"/>
    <row r="39" spans="1:6" x14ac:dyDescent="0.25">
      <c r="A39" s="24" t="s">
        <v>8</v>
      </c>
      <c r="B39" s="24" t="s">
        <v>35</v>
      </c>
      <c r="C39" s="75" t="s">
        <v>36</v>
      </c>
      <c r="D39" s="76"/>
      <c r="E39" s="77"/>
      <c r="F39" s="24" t="s">
        <v>37</v>
      </c>
    </row>
    <row r="40" spans="1:6" ht="15" customHeight="1" x14ac:dyDescent="0.25">
      <c r="A40" s="25">
        <v>1</v>
      </c>
      <c r="B40" s="32" t="s">
        <v>43</v>
      </c>
      <c r="C40" s="68" t="s">
        <v>44</v>
      </c>
      <c r="D40" s="69"/>
      <c r="E40" s="70"/>
      <c r="F40" s="26">
        <f>12*179</f>
        <v>2148</v>
      </c>
    </row>
    <row r="41" spans="1:6" ht="15" customHeight="1" x14ac:dyDescent="0.25">
      <c r="A41" s="25">
        <v>2</v>
      </c>
      <c r="B41" s="27">
        <v>42039</v>
      </c>
      <c r="C41" s="72" t="s">
        <v>45</v>
      </c>
      <c r="D41" s="73"/>
      <c r="E41" s="74"/>
      <c r="F41" s="33">
        <v>791</v>
      </c>
    </row>
    <row r="42" spans="1:6" ht="15" customHeight="1" x14ac:dyDescent="0.25">
      <c r="A42" s="25">
        <v>3</v>
      </c>
      <c r="B42" s="27">
        <v>42306</v>
      </c>
      <c r="C42" s="72" t="s">
        <v>46</v>
      </c>
      <c r="D42" s="73"/>
      <c r="E42" s="74"/>
      <c r="F42" s="34">
        <v>654</v>
      </c>
    </row>
    <row r="43" spans="1:6" ht="15" customHeight="1" x14ac:dyDescent="0.25">
      <c r="A43" s="25">
        <v>4</v>
      </c>
      <c r="B43" s="27">
        <v>42340</v>
      </c>
      <c r="C43" s="68" t="s">
        <v>47</v>
      </c>
      <c r="D43" s="69"/>
      <c r="E43" s="70"/>
      <c r="F43" s="26">
        <v>931</v>
      </c>
    </row>
    <row r="44" spans="1:6" x14ac:dyDescent="0.25">
      <c r="A44" s="71" t="s">
        <v>38</v>
      </c>
      <c r="B44" s="71"/>
      <c r="C44" s="71"/>
      <c r="D44" s="71"/>
      <c r="E44" s="71"/>
      <c r="F44" s="28">
        <f>SUM(F40:F43)</f>
        <v>4524</v>
      </c>
    </row>
  </sheetData>
  <mergeCells count="22">
    <mergeCell ref="B29:E29"/>
    <mergeCell ref="A1:F1"/>
    <mergeCell ref="A2:F2"/>
    <mergeCell ref="A19:F19"/>
    <mergeCell ref="B21:E21"/>
    <mergeCell ref="B22:E22"/>
    <mergeCell ref="B23:E23"/>
    <mergeCell ref="B24:E24"/>
    <mergeCell ref="B25:E25"/>
    <mergeCell ref="B26:E26"/>
    <mergeCell ref="B27:E27"/>
    <mergeCell ref="B28:E28"/>
    <mergeCell ref="C41:E41"/>
    <mergeCell ref="C42:E42"/>
    <mergeCell ref="C43:E43"/>
    <mergeCell ref="A44:E44"/>
    <mergeCell ref="B30:E30"/>
    <mergeCell ref="B31:E31"/>
    <mergeCell ref="B32:E32"/>
    <mergeCell ref="A34:E34"/>
    <mergeCell ref="C39:E39"/>
    <mergeCell ref="C40:E40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view="pageBreakPreview" zoomScaleNormal="100" zoomScaleSheetLayoutView="100" workbookViewId="0">
      <selection activeCell="F23" sqref="F23"/>
    </sheetView>
  </sheetViews>
  <sheetFormatPr defaultRowHeight="15.75" outlineLevelRow="1" x14ac:dyDescent="0.25"/>
  <cols>
    <col min="1" max="1" width="4.42578125" style="1" customWidth="1"/>
    <col min="2" max="2" width="17" style="2" customWidth="1"/>
    <col min="3" max="3" width="15.5703125" style="2" customWidth="1"/>
    <col min="4" max="4" width="13.5703125" style="2" customWidth="1"/>
    <col min="5" max="5" width="14" style="2" customWidth="1"/>
    <col min="6" max="6" width="18.140625" style="2" customWidth="1"/>
  </cols>
  <sheetData>
    <row r="1" spans="1:6" x14ac:dyDescent="0.25">
      <c r="A1" s="62" t="s">
        <v>0</v>
      </c>
      <c r="B1" s="62"/>
      <c r="C1" s="62"/>
      <c r="D1" s="62"/>
      <c r="E1" s="62"/>
      <c r="F1" s="62"/>
    </row>
    <row r="2" spans="1:6" x14ac:dyDescent="0.25">
      <c r="A2" s="62" t="s">
        <v>39</v>
      </c>
      <c r="B2" s="62"/>
      <c r="C2" s="62"/>
      <c r="D2" s="62"/>
      <c r="E2" s="62"/>
      <c r="F2" s="62"/>
    </row>
    <row r="4" spans="1:6" ht="15.75" hidden="1" customHeight="1" outlineLevel="1" x14ac:dyDescent="0.25">
      <c r="A4" s="3" t="s">
        <v>40</v>
      </c>
      <c r="C4" s="3"/>
      <c r="D4" s="3"/>
      <c r="E4" s="3"/>
      <c r="F4" s="3"/>
    </row>
    <row r="5" spans="1:6" ht="15.75" hidden="1" customHeight="1" outlineLevel="1" x14ac:dyDescent="0.25">
      <c r="A5" s="3" t="s">
        <v>1</v>
      </c>
      <c r="C5" s="3"/>
      <c r="D5" s="3">
        <v>324.3</v>
      </c>
      <c r="E5" s="3" t="s">
        <v>2</v>
      </c>
      <c r="F5" s="3"/>
    </row>
    <row r="6" spans="1:6" collapsed="1" x14ac:dyDescent="0.25"/>
    <row r="7" spans="1:6" x14ac:dyDescent="0.25">
      <c r="A7" s="4"/>
      <c r="C7" s="4"/>
      <c r="D7" s="5"/>
      <c r="E7" s="4"/>
      <c r="F7" s="4"/>
    </row>
    <row r="8" spans="1:6" x14ac:dyDescent="0.25">
      <c r="A8" s="4" t="s">
        <v>5</v>
      </c>
      <c r="C8" s="3"/>
      <c r="D8" s="6">
        <f>C16</f>
        <v>-8059.17</v>
      </c>
      <c r="E8" s="3" t="s">
        <v>6</v>
      </c>
      <c r="F8" s="3"/>
    </row>
    <row r="9" spans="1:6" x14ac:dyDescent="0.25">
      <c r="B9" s="3"/>
      <c r="C9" s="3"/>
      <c r="D9" s="3"/>
      <c r="E9" s="3"/>
      <c r="F9" s="7" t="s">
        <v>7</v>
      </c>
    </row>
    <row r="10" spans="1:6" ht="47.25" x14ac:dyDescent="0.25">
      <c r="A10" s="8" t="s">
        <v>8</v>
      </c>
      <c r="B10" s="9" t="s">
        <v>9</v>
      </c>
      <c r="C10" s="10" t="s">
        <v>10</v>
      </c>
      <c r="D10" s="10" t="s">
        <v>11</v>
      </c>
      <c r="E10" s="10" t="s">
        <v>12</v>
      </c>
      <c r="F10" s="10" t="s">
        <v>13</v>
      </c>
    </row>
    <row r="11" spans="1:6" ht="31.5" x14ac:dyDescent="0.25">
      <c r="A11" s="8">
        <v>1</v>
      </c>
      <c r="B11" s="11" t="s">
        <v>14</v>
      </c>
      <c r="C11" s="12">
        <v>-6247.79</v>
      </c>
      <c r="D11" s="12">
        <v>36425.4</v>
      </c>
      <c r="E11" s="12">
        <v>35806.239999999998</v>
      </c>
      <c r="F11" s="12">
        <f>C11-D11+E11</f>
        <v>-6866.9500000000044</v>
      </c>
    </row>
    <row r="12" spans="1:6" x14ac:dyDescent="0.25">
      <c r="A12" s="8">
        <v>2</v>
      </c>
      <c r="B12" s="11" t="s">
        <v>15</v>
      </c>
      <c r="C12" s="12">
        <v>-694.21</v>
      </c>
      <c r="D12" s="12">
        <v>4047.24</v>
      </c>
      <c r="E12" s="12">
        <v>3978.44</v>
      </c>
      <c r="F12" s="12">
        <f>C12-D12+E12</f>
        <v>-763.00999999999976</v>
      </c>
    </row>
    <row r="13" spans="1:6" ht="31.5" x14ac:dyDescent="0.25">
      <c r="A13" s="8">
        <v>3</v>
      </c>
      <c r="B13" s="11" t="s">
        <v>16</v>
      </c>
      <c r="C13" s="12">
        <v>-442.71</v>
      </c>
      <c r="D13" s="12">
        <v>1984.68</v>
      </c>
      <c r="E13" s="12">
        <v>1969.28</v>
      </c>
      <c r="F13" s="12">
        <f>C13-D13+E13</f>
        <v>-458.1099999999999</v>
      </c>
    </row>
    <row r="14" spans="1:6" ht="31.5" x14ac:dyDescent="0.25">
      <c r="A14" s="8">
        <v>4</v>
      </c>
      <c r="B14" s="11" t="s">
        <v>17</v>
      </c>
      <c r="C14" s="12">
        <v>-173.54</v>
      </c>
      <c r="D14" s="12">
        <v>1011.84</v>
      </c>
      <c r="E14" s="12">
        <v>994.79</v>
      </c>
      <c r="F14" s="12">
        <f>C14-D14+E14</f>
        <v>-190.59000000000015</v>
      </c>
    </row>
    <row r="15" spans="1:6" ht="31.5" x14ac:dyDescent="0.25">
      <c r="A15" s="8">
        <v>5</v>
      </c>
      <c r="B15" s="11" t="s">
        <v>18</v>
      </c>
      <c r="C15" s="12">
        <v>-500.92</v>
      </c>
      <c r="D15" s="12">
        <v>2544.36</v>
      </c>
      <c r="E15" s="12">
        <v>2416.77</v>
      </c>
      <c r="F15" s="12">
        <f>C15-D15+E15</f>
        <v>-628.51000000000022</v>
      </c>
    </row>
    <row r="16" spans="1:6" x14ac:dyDescent="0.25">
      <c r="A16" s="8"/>
      <c r="B16" s="11" t="s">
        <v>19</v>
      </c>
      <c r="C16" s="13">
        <f>SUM(C11:C15)</f>
        <v>-8059.17</v>
      </c>
      <c r="D16" s="13">
        <f>SUM(D11:D15)</f>
        <v>46013.52</v>
      </c>
      <c r="E16" s="13">
        <f>SUM(E11:E15)</f>
        <v>45165.52</v>
      </c>
      <c r="F16" s="13">
        <f>SUM(F11:F15)</f>
        <v>-8907.1700000000037</v>
      </c>
    </row>
    <row r="18" spans="1:6" x14ac:dyDescent="0.25">
      <c r="A18" s="62" t="s">
        <v>20</v>
      </c>
      <c r="B18" s="62"/>
      <c r="C18" s="62"/>
      <c r="D18" s="62"/>
      <c r="E18" s="62"/>
      <c r="F18" s="62"/>
    </row>
    <row r="19" spans="1:6" x14ac:dyDescent="0.25">
      <c r="A19" s="29"/>
      <c r="B19" s="29"/>
      <c r="C19" s="29"/>
      <c r="D19" s="29"/>
      <c r="E19" s="29"/>
      <c r="F19" s="29"/>
    </row>
    <row r="20" spans="1:6" ht="31.5" x14ac:dyDescent="0.25">
      <c r="A20" s="10" t="s">
        <v>21</v>
      </c>
      <c r="B20" s="63" t="s">
        <v>22</v>
      </c>
      <c r="C20" s="63"/>
      <c r="D20" s="63"/>
      <c r="E20" s="63"/>
      <c r="F20" s="14" t="s">
        <v>23</v>
      </c>
    </row>
    <row r="21" spans="1:6" ht="15.75" customHeight="1" x14ac:dyDescent="0.25">
      <c r="A21" s="15">
        <v>1</v>
      </c>
      <c r="B21" s="64" t="s">
        <v>24</v>
      </c>
      <c r="C21" s="64"/>
      <c r="D21" s="64"/>
      <c r="E21" s="64"/>
      <c r="F21" s="16">
        <v>14398.920000000002</v>
      </c>
    </row>
    <row r="22" spans="1:6" ht="15.75" customHeight="1" x14ac:dyDescent="0.25">
      <c r="A22" s="17">
        <v>2</v>
      </c>
      <c r="B22" s="66" t="s">
        <v>17</v>
      </c>
      <c r="C22" s="66"/>
      <c r="D22" s="66"/>
      <c r="E22" s="66"/>
      <c r="F22" s="18">
        <v>2544.36</v>
      </c>
    </row>
    <row r="23" spans="1:6" ht="15.75" customHeight="1" x14ac:dyDescent="0.25">
      <c r="A23" s="17">
        <v>3</v>
      </c>
      <c r="B23" s="66" t="s">
        <v>25</v>
      </c>
      <c r="C23" s="66"/>
      <c r="D23" s="66"/>
      <c r="E23" s="66"/>
      <c r="F23" s="18">
        <v>10312.74</v>
      </c>
    </row>
    <row r="24" spans="1:6" ht="15.75" customHeight="1" x14ac:dyDescent="0.25">
      <c r="A24" s="17">
        <v>4</v>
      </c>
      <c r="B24" s="66" t="s">
        <v>26</v>
      </c>
      <c r="C24" s="66"/>
      <c r="D24" s="66"/>
      <c r="E24" s="66"/>
      <c r="F24" s="18">
        <v>4524</v>
      </c>
    </row>
    <row r="25" spans="1:6" ht="15.75" customHeight="1" x14ac:dyDescent="0.25">
      <c r="A25" s="17" t="s">
        <v>27</v>
      </c>
      <c r="B25" s="66" t="s">
        <v>28</v>
      </c>
      <c r="C25" s="66"/>
      <c r="D25" s="66"/>
      <c r="E25" s="66"/>
      <c r="F25" s="19">
        <v>2376</v>
      </c>
    </row>
    <row r="26" spans="1:6" ht="15.75" customHeight="1" x14ac:dyDescent="0.25">
      <c r="A26" s="17" t="s">
        <v>27</v>
      </c>
      <c r="B26" s="66" t="s">
        <v>41</v>
      </c>
      <c r="C26" s="66"/>
      <c r="D26" s="66"/>
      <c r="E26" s="66"/>
      <c r="F26" s="19">
        <v>2148</v>
      </c>
    </row>
    <row r="27" spans="1:6" ht="15.75" customHeight="1" x14ac:dyDescent="0.25">
      <c r="A27" s="17" t="s">
        <v>27</v>
      </c>
      <c r="B27" s="66" t="s">
        <v>29</v>
      </c>
      <c r="C27" s="66"/>
      <c r="D27" s="66"/>
      <c r="E27" s="66"/>
      <c r="F27" s="19">
        <v>0</v>
      </c>
    </row>
    <row r="28" spans="1:6" ht="15.75" customHeight="1" x14ac:dyDescent="0.25">
      <c r="A28" s="17">
        <v>5</v>
      </c>
      <c r="B28" s="56" t="s">
        <v>42</v>
      </c>
      <c r="C28" s="56"/>
      <c r="D28" s="56"/>
      <c r="E28" s="56"/>
      <c r="F28" s="19">
        <v>4800</v>
      </c>
    </row>
    <row r="29" spans="1:6" ht="15.75" customHeight="1" x14ac:dyDescent="0.25">
      <c r="A29" s="17">
        <v>6</v>
      </c>
      <c r="B29" s="56" t="s">
        <v>18</v>
      </c>
      <c r="C29" s="56"/>
      <c r="D29" s="56"/>
      <c r="E29" s="56"/>
      <c r="F29" s="19">
        <v>2544.36</v>
      </c>
    </row>
    <row r="30" spans="1:6" ht="15.75" customHeight="1" x14ac:dyDescent="0.25">
      <c r="A30" s="17">
        <v>7</v>
      </c>
      <c r="B30" s="56" t="s">
        <v>30</v>
      </c>
      <c r="C30" s="56"/>
      <c r="D30" s="56"/>
      <c r="E30" s="56"/>
      <c r="F30" s="19">
        <v>6031.92</v>
      </c>
    </row>
    <row r="31" spans="1:6" ht="15.75" customHeight="1" x14ac:dyDescent="0.25">
      <c r="A31" s="20"/>
      <c r="B31" s="57" t="s">
        <v>31</v>
      </c>
      <c r="C31" s="57"/>
      <c r="D31" s="57"/>
      <c r="E31" s="57"/>
      <c r="F31" s="21">
        <f>F21+F22+F23+F24+F30+F29+F28</f>
        <v>45156.3</v>
      </c>
    </row>
    <row r="33" spans="1:6" x14ac:dyDescent="0.25">
      <c r="A33" s="58" t="s">
        <v>32</v>
      </c>
      <c r="B33" s="58"/>
      <c r="C33" s="58"/>
      <c r="D33" s="58"/>
      <c r="E33" s="58"/>
      <c r="F33" s="19">
        <f>D7+D16-F31</f>
        <v>857.21999999999389</v>
      </c>
    </row>
    <row r="34" spans="1:6" x14ac:dyDescent="0.25">
      <c r="A34" s="22" t="s">
        <v>33</v>
      </c>
      <c r="B34" s="22"/>
      <c r="C34" s="22"/>
      <c r="D34" s="22"/>
      <c r="E34" s="22"/>
      <c r="F34" s="19">
        <f>F16</f>
        <v>-8907.1700000000037</v>
      </c>
    </row>
    <row r="35" spans="1:6" x14ac:dyDescent="0.25">
      <c r="A35" s="23" t="s">
        <v>34</v>
      </c>
      <c r="B35" s="23"/>
      <c r="C35" s="23"/>
      <c r="D35" s="23"/>
      <c r="E35" s="23"/>
      <c r="F35" s="19">
        <f>F33+F34</f>
        <v>-8049.9500000000098</v>
      </c>
    </row>
    <row r="37" spans="1:6" ht="15" customHeight="1" x14ac:dyDescent="0.25"/>
    <row r="38" spans="1:6" x14ac:dyDescent="0.25">
      <c r="A38" s="24" t="s">
        <v>8</v>
      </c>
      <c r="B38" s="24" t="s">
        <v>35</v>
      </c>
      <c r="C38" s="75" t="s">
        <v>36</v>
      </c>
      <c r="D38" s="76"/>
      <c r="E38" s="77"/>
      <c r="F38" s="24" t="s">
        <v>37</v>
      </c>
    </row>
    <row r="39" spans="1:6" ht="15" customHeight="1" x14ac:dyDescent="0.25">
      <c r="A39" s="25">
        <v>1</v>
      </c>
      <c r="B39" s="32" t="s">
        <v>43</v>
      </c>
      <c r="C39" s="68" t="s">
        <v>44</v>
      </c>
      <c r="D39" s="69"/>
      <c r="E39" s="70"/>
      <c r="F39" s="26">
        <f>12*179</f>
        <v>2148</v>
      </c>
    </row>
    <row r="40" spans="1:6" ht="15" customHeight="1" x14ac:dyDescent="0.25">
      <c r="A40" s="25">
        <v>2</v>
      </c>
      <c r="B40" s="27">
        <v>42039</v>
      </c>
      <c r="C40" s="72" t="s">
        <v>45</v>
      </c>
      <c r="D40" s="73"/>
      <c r="E40" s="74"/>
      <c r="F40" s="33">
        <v>791</v>
      </c>
    </row>
    <row r="41" spans="1:6" ht="15" customHeight="1" x14ac:dyDescent="0.25">
      <c r="A41" s="25">
        <v>3</v>
      </c>
      <c r="B41" s="27">
        <v>42306</v>
      </c>
      <c r="C41" s="72" t="s">
        <v>46</v>
      </c>
      <c r="D41" s="73"/>
      <c r="E41" s="74"/>
      <c r="F41" s="34">
        <v>654</v>
      </c>
    </row>
    <row r="42" spans="1:6" ht="15" customHeight="1" x14ac:dyDescent="0.25">
      <c r="A42" s="25">
        <v>4</v>
      </c>
      <c r="B42" s="27">
        <v>42340</v>
      </c>
      <c r="C42" s="68" t="s">
        <v>47</v>
      </c>
      <c r="D42" s="69"/>
      <c r="E42" s="70"/>
      <c r="F42" s="26">
        <v>931</v>
      </c>
    </row>
    <row r="43" spans="1:6" x14ac:dyDescent="0.25">
      <c r="A43" s="71" t="s">
        <v>38</v>
      </c>
      <c r="B43" s="71"/>
      <c r="C43" s="71"/>
      <c r="D43" s="71"/>
      <c r="E43" s="71"/>
      <c r="F43" s="28">
        <f>SUM(F39:F42)</f>
        <v>4524</v>
      </c>
    </row>
  </sheetData>
  <mergeCells count="22">
    <mergeCell ref="C42:E42"/>
    <mergeCell ref="A43:E43"/>
    <mergeCell ref="C40:E40"/>
    <mergeCell ref="B31:E31"/>
    <mergeCell ref="A33:E33"/>
    <mergeCell ref="C41:E41"/>
    <mergeCell ref="B29:E29"/>
    <mergeCell ref="C38:E38"/>
    <mergeCell ref="C39:E39"/>
    <mergeCell ref="B23:E23"/>
    <mergeCell ref="B24:E24"/>
    <mergeCell ref="B25:E25"/>
    <mergeCell ref="B26:E26"/>
    <mergeCell ref="B27:E27"/>
    <mergeCell ref="B28:E28"/>
    <mergeCell ref="B30:E30"/>
    <mergeCell ref="B22:E22"/>
    <mergeCell ref="A1:F1"/>
    <mergeCell ref="A2:F2"/>
    <mergeCell ref="A18:F18"/>
    <mergeCell ref="B20:E20"/>
    <mergeCell ref="B21:E21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topLeftCell="A24" workbookViewId="0">
      <selection activeCell="F34" sqref="F34"/>
    </sheetView>
  </sheetViews>
  <sheetFormatPr defaultRowHeight="15.75" outlineLevelRow="1" x14ac:dyDescent="0.25"/>
  <cols>
    <col min="1" max="1" width="4.42578125" style="1" customWidth="1"/>
    <col min="2" max="2" width="17" style="2" customWidth="1"/>
    <col min="3" max="3" width="15.5703125" style="2" customWidth="1"/>
    <col min="4" max="4" width="13.5703125" style="2" customWidth="1"/>
    <col min="5" max="5" width="14" style="2" customWidth="1"/>
    <col min="6" max="6" width="18.140625" style="2" customWidth="1"/>
  </cols>
  <sheetData>
    <row r="1" spans="1:6" x14ac:dyDescent="0.25">
      <c r="A1" s="62" t="s">
        <v>49</v>
      </c>
      <c r="B1" s="62"/>
      <c r="C1" s="62"/>
      <c r="D1" s="62"/>
      <c r="E1" s="62"/>
      <c r="F1" s="62"/>
    </row>
    <row r="2" spans="1:6" x14ac:dyDescent="0.25">
      <c r="A2" s="62" t="s">
        <v>39</v>
      </c>
      <c r="B2" s="62"/>
      <c r="C2" s="62"/>
      <c r="D2" s="62"/>
      <c r="E2" s="62"/>
      <c r="F2" s="62"/>
    </row>
    <row r="4" spans="1:6" ht="15.75" hidden="1" customHeight="1" outlineLevel="1" x14ac:dyDescent="0.25">
      <c r="A4" s="3" t="s">
        <v>40</v>
      </c>
      <c r="C4" s="3"/>
      <c r="D4" s="3"/>
      <c r="E4" s="3"/>
      <c r="F4" s="3"/>
    </row>
    <row r="5" spans="1:6" ht="15.75" hidden="1" customHeight="1" outlineLevel="1" x14ac:dyDescent="0.25">
      <c r="A5" s="3" t="s">
        <v>1</v>
      </c>
      <c r="C5" s="3"/>
      <c r="D5" s="3">
        <v>324.3</v>
      </c>
      <c r="E5" s="3" t="s">
        <v>2</v>
      </c>
      <c r="F5" s="3"/>
    </row>
    <row r="6" spans="1:6" collapsed="1" x14ac:dyDescent="0.25"/>
    <row r="7" spans="1:6" x14ac:dyDescent="0.25">
      <c r="A7" s="4" t="s">
        <v>50</v>
      </c>
      <c r="C7" s="4"/>
      <c r="D7" s="5">
        <f>'[1]2014'!B39</f>
        <v>3699.41</v>
      </c>
      <c r="E7" s="4" t="s">
        <v>4</v>
      </c>
      <c r="F7" s="4"/>
    </row>
    <row r="8" spans="1:6" x14ac:dyDescent="0.25">
      <c r="A8" s="4" t="s">
        <v>51</v>
      </c>
      <c r="C8" s="3"/>
      <c r="D8" s="6">
        <f>C17</f>
        <v>-8059.17</v>
      </c>
      <c r="E8" s="3" t="s">
        <v>6</v>
      </c>
      <c r="F8" s="3"/>
    </row>
    <row r="9" spans="1:6" x14ac:dyDescent="0.25">
      <c r="B9" s="3"/>
      <c r="C9" s="3"/>
      <c r="D9" s="3"/>
      <c r="E9" s="3"/>
      <c r="F9" s="7" t="s">
        <v>7</v>
      </c>
    </row>
    <row r="10" spans="1:6" ht="47.25" x14ac:dyDescent="0.25">
      <c r="A10" s="8" t="s">
        <v>8</v>
      </c>
      <c r="B10" s="9" t="s">
        <v>9</v>
      </c>
      <c r="C10" s="10" t="s">
        <v>52</v>
      </c>
      <c r="D10" s="10" t="s">
        <v>11</v>
      </c>
      <c r="E10" s="10" t="s">
        <v>12</v>
      </c>
      <c r="F10" s="10" t="s">
        <v>53</v>
      </c>
    </row>
    <row r="11" spans="1:6" ht="31.5" x14ac:dyDescent="0.25">
      <c r="A11" s="8">
        <v>1</v>
      </c>
      <c r="B11" s="11" t="s">
        <v>14</v>
      </c>
      <c r="C11" s="12">
        <v>-6247.79</v>
      </c>
      <c r="D11" s="12">
        <v>36425.4</v>
      </c>
      <c r="E11" s="12">
        <v>35752.85</v>
      </c>
      <c r="F11" s="12">
        <f t="shared" ref="F11:F16" si="0">C11-D11+E11</f>
        <v>-6920.3400000000038</v>
      </c>
    </row>
    <row r="12" spans="1:6" x14ac:dyDescent="0.25">
      <c r="A12" s="8">
        <v>2</v>
      </c>
      <c r="B12" s="11" t="s">
        <v>15</v>
      </c>
      <c r="C12" s="12">
        <v>-694.21</v>
      </c>
      <c r="D12" s="12">
        <v>4047.24</v>
      </c>
      <c r="E12" s="12">
        <v>3972.55</v>
      </c>
      <c r="F12" s="12">
        <f t="shared" si="0"/>
        <v>-768.89999999999964</v>
      </c>
    </row>
    <row r="13" spans="1:6" ht="31.5" x14ac:dyDescent="0.25">
      <c r="A13" s="8">
        <v>3</v>
      </c>
      <c r="B13" s="11" t="s">
        <v>16</v>
      </c>
      <c r="C13" s="12">
        <v>-442.71</v>
      </c>
      <c r="D13" s="12">
        <v>1984.68</v>
      </c>
      <c r="E13" s="12">
        <v>2032.01</v>
      </c>
      <c r="F13" s="12">
        <f t="shared" si="0"/>
        <v>-395.37999999999988</v>
      </c>
    </row>
    <row r="14" spans="1:6" ht="31.5" x14ac:dyDescent="0.25">
      <c r="A14" s="8">
        <v>4</v>
      </c>
      <c r="B14" s="11" t="s">
        <v>17</v>
      </c>
      <c r="C14" s="12">
        <v>-173.54</v>
      </c>
      <c r="D14" s="12">
        <v>1011.84</v>
      </c>
      <c r="E14" s="12">
        <v>992.98</v>
      </c>
      <c r="F14" s="12">
        <f t="shared" si="0"/>
        <v>-192.40000000000009</v>
      </c>
    </row>
    <row r="15" spans="1:6" ht="31.5" x14ac:dyDescent="0.25">
      <c r="A15" s="8">
        <v>5</v>
      </c>
      <c r="B15" s="11" t="s">
        <v>18</v>
      </c>
      <c r="C15" s="12">
        <v>-500.92</v>
      </c>
      <c r="D15" s="12">
        <v>2127.87</v>
      </c>
      <c r="E15" s="12">
        <v>2261.46</v>
      </c>
      <c r="F15" s="12">
        <f t="shared" si="0"/>
        <v>-367.32999999999993</v>
      </c>
    </row>
    <row r="16" spans="1:6" ht="31.5" x14ac:dyDescent="0.25">
      <c r="A16" s="8">
        <v>6</v>
      </c>
      <c r="B16" s="11" t="s">
        <v>73</v>
      </c>
      <c r="C16" s="13">
        <v>0</v>
      </c>
      <c r="D16" s="13">
        <v>0</v>
      </c>
      <c r="E16" s="13">
        <v>731.21</v>
      </c>
      <c r="F16" s="13">
        <f t="shared" si="0"/>
        <v>731.21</v>
      </c>
    </row>
    <row r="17" spans="1:10" x14ac:dyDescent="0.25">
      <c r="A17" s="8"/>
      <c r="B17" s="11" t="s">
        <v>19</v>
      </c>
      <c r="C17" s="13">
        <f>SUM(C11:C16)</f>
        <v>-8059.17</v>
      </c>
      <c r="D17" s="13">
        <f>SUM(D11:D16)</f>
        <v>45597.03</v>
      </c>
      <c r="E17" s="13">
        <f>SUM(E11:E16)</f>
        <v>45743.060000000005</v>
      </c>
      <c r="F17" s="13">
        <f>SUM(F11:F16)</f>
        <v>-7913.140000000004</v>
      </c>
      <c r="H17" t="s">
        <v>75</v>
      </c>
      <c r="I17">
        <v>3.2</v>
      </c>
      <c r="J17">
        <f>I17*H26*12</f>
        <v>12453.119999999999</v>
      </c>
    </row>
    <row r="18" spans="1:10" x14ac:dyDescent="0.25">
      <c r="G18" t="s">
        <v>76</v>
      </c>
      <c r="I18">
        <f>1.96+0.69</f>
        <v>2.65</v>
      </c>
      <c r="J18">
        <f>I18*H26*12</f>
        <v>10312.74</v>
      </c>
    </row>
    <row r="19" spans="1:10" x14ac:dyDescent="0.25">
      <c r="A19" s="62" t="s">
        <v>20</v>
      </c>
      <c r="B19" s="62"/>
      <c r="C19" s="62"/>
      <c r="D19" s="62"/>
      <c r="E19" s="62"/>
      <c r="F19" s="62"/>
    </row>
    <row r="20" spans="1:10" x14ac:dyDescent="0.25">
      <c r="A20" s="36"/>
      <c r="B20" s="36"/>
      <c r="C20" s="36"/>
      <c r="D20" s="36"/>
      <c r="E20" s="36"/>
      <c r="F20" s="36"/>
    </row>
    <row r="21" spans="1:10" ht="31.5" x14ac:dyDescent="0.25">
      <c r="A21" s="10" t="s">
        <v>21</v>
      </c>
      <c r="B21" s="63" t="s">
        <v>22</v>
      </c>
      <c r="C21" s="63"/>
      <c r="D21" s="63"/>
      <c r="E21" s="63"/>
      <c r="F21" s="14" t="s">
        <v>23</v>
      </c>
      <c r="H21" t="s">
        <v>48</v>
      </c>
    </row>
    <row r="22" spans="1:10" ht="15.75" customHeight="1" x14ac:dyDescent="0.25">
      <c r="A22" s="15">
        <v>1</v>
      </c>
      <c r="B22" s="64" t="s">
        <v>24</v>
      </c>
      <c r="C22" s="64"/>
      <c r="D22" s="64"/>
      <c r="E22" s="65"/>
      <c r="F22" s="38">
        <f>J17</f>
        <v>12453.119999999999</v>
      </c>
      <c r="H22">
        <v>620</v>
      </c>
    </row>
    <row r="23" spans="1:10" ht="15.75" customHeight="1" x14ac:dyDescent="0.25">
      <c r="A23" s="17">
        <v>2</v>
      </c>
      <c r="B23" s="66" t="s">
        <v>17</v>
      </c>
      <c r="C23" s="66"/>
      <c r="D23" s="66"/>
      <c r="E23" s="67"/>
      <c r="F23" s="38">
        <f>D14</f>
        <v>1011.84</v>
      </c>
    </row>
    <row r="24" spans="1:10" ht="15.75" customHeight="1" x14ac:dyDescent="0.25">
      <c r="A24" s="17">
        <v>3</v>
      </c>
      <c r="B24" s="66" t="s">
        <v>25</v>
      </c>
      <c r="C24" s="66"/>
      <c r="D24" s="66"/>
      <c r="E24" s="67"/>
      <c r="F24" s="38">
        <v>10312.74</v>
      </c>
    </row>
    <row r="25" spans="1:10" ht="15.75" customHeight="1" x14ac:dyDescent="0.25">
      <c r="A25" s="17">
        <v>4</v>
      </c>
      <c r="B25" s="66" t="s">
        <v>26</v>
      </c>
      <c r="C25" s="66"/>
      <c r="D25" s="66"/>
      <c r="E25" s="67"/>
      <c r="F25" s="38">
        <f>F26+F27+F28+F29</f>
        <v>18692</v>
      </c>
      <c r="H25" t="s">
        <v>74</v>
      </c>
    </row>
    <row r="26" spans="1:10" ht="15.75" customHeight="1" x14ac:dyDescent="0.25">
      <c r="A26" s="17" t="s">
        <v>27</v>
      </c>
      <c r="B26" s="66" t="s">
        <v>28</v>
      </c>
      <c r="C26" s="66"/>
      <c r="D26" s="66"/>
      <c r="E26" s="67"/>
      <c r="F26" s="38">
        <f>F42+F43+F44+F45+F46+F47+F48+F49</f>
        <v>15244</v>
      </c>
      <c r="H26">
        <v>324.3</v>
      </c>
    </row>
    <row r="27" spans="1:10" ht="15.75" customHeight="1" x14ac:dyDescent="0.25">
      <c r="A27" s="17" t="s">
        <v>27</v>
      </c>
      <c r="B27" s="66" t="s">
        <v>41</v>
      </c>
      <c r="C27" s="66"/>
      <c r="D27" s="66"/>
      <c r="E27" s="66"/>
      <c r="F27" s="37">
        <v>2148</v>
      </c>
    </row>
    <row r="28" spans="1:10" ht="15.75" customHeight="1" x14ac:dyDescent="0.25">
      <c r="A28" s="17" t="s">
        <v>27</v>
      </c>
      <c r="B28" s="66" t="s">
        <v>29</v>
      </c>
      <c r="C28" s="66"/>
      <c r="D28" s="66"/>
      <c r="E28" s="66"/>
      <c r="F28" s="19">
        <v>0</v>
      </c>
    </row>
    <row r="29" spans="1:10" ht="15.75" customHeight="1" x14ac:dyDescent="0.25">
      <c r="A29" s="17">
        <v>5</v>
      </c>
      <c r="B29" s="56" t="s">
        <v>42</v>
      </c>
      <c r="C29" s="56"/>
      <c r="D29" s="56"/>
      <c r="E29" s="56"/>
      <c r="F29" s="19">
        <f>F50</f>
        <v>1300</v>
      </c>
    </row>
    <row r="30" spans="1:10" ht="15.75" customHeight="1" x14ac:dyDescent="0.25">
      <c r="A30" s="17">
        <v>6</v>
      </c>
      <c r="B30" s="56" t="s">
        <v>18</v>
      </c>
      <c r="C30" s="56"/>
      <c r="D30" s="56"/>
      <c r="E30" s="56"/>
      <c r="F30" s="19">
        <f>D15</f>
        <v>2127.87</v>
      </c>
    </row>
    <row r="31" spans="1:10" ht="15.75" customHeight="1" x14ac:dyDescent="0.25">
      <c r="A31" s="17">
        <v>7</v>
      </c>
      <c r="B31" s="56" t="s">
        <v>30</v>
      </c>
      <c r="C31" s="56"/>
      <c r="D31" s="56"/>
      <c r="E31" s="56"/>
      <c r="F31" s="19">
        <f>D12+D13</f>
        <v>6031.92</v>
      </c>
    </row>
    <row r="32" spans="1:10" ht="15.75" customHeight="1" x14ac:dyDescent="0.25">
      <c r="A32" s="20"/>
      <c r="B32" s="57" t="s">
        <v>31</v>
      </c>
      <c r="C32" s="57"/>
      <c r="D32" s="57"/>
      <c r="E32" s="57"/>
      <c r="F32" s="21">
        <f>F22+F23+F24+F25+F31+F30+F29</f>
        <v>51929.49</v>
      </c>
    </row>
    <row r="34" spans="1:6" x14ac:dyDescent="0.25">
      <c r="A34" s="58" t="s">
        <v>54</v>
      </c>
      <c r="B34" s="58"/>
      <c r="C34" s="58"/>
      <c r="D34" s="58"/>
      <c r="E34" s="58"/>
      <c r="F34" s="19">
        <f>D7+D17-F32</f>
        <v>-2633.0499999999956</v>
      </c>
    </row>
    <row r="35" spans="1:6" x14ac:dyDescent="0.25">
      <c r="A35" s="35" t="s">
        <v>55</v>
      </c>
      <c r="B35" s="35"/>
      <c r="C35" s="35"/>
      <c r="D35" s="35"/>
      <c r="E35" s="35"/>
      <c r="F35" s="19">
        <f>F17</f>
        <v>-7913.140000000004</v>
      </c>
    </row>
    <row r="36" spans="1:6" x14ac:dyDescent="0.25">
      <c r="A36" s="23" t="s">
        <v>34</v>
      </c>
      <c r="B36" s="23"/>
      <c r="C36" s="23"/>
      <c r="D36" s="23"/>
      <c r="E36" s="23"/>
      <c r="F36" s="19">
        <f>F34+F35</f>
        <v>-10546.189999999999</v>
      </c>
    </row>
    <row r="38" spans="1:6" ht="15" customHeight="1" x14ac:dyDescent="0.25"/>
    <row r="39" spans="1:6" x14ac:dyDescent="0.25">
      <c r="A39" s="24" t="s">
        <v>8</v>
      </c>
      <c r="B39" s="24" t="s">
        <v>35</v>
      </c>
      <c r="C39" s="75" t="s">
        <v>36</v>
      </c>
      <c r="D39" s="76"/>
      <c r="E39" s="77"/>
      <c r="F39" s="24" t="s">
        <v>37</v>
      </c>
    </row>
    <row r="40" spans="1:6" ht="15" customHeight="1" x14ac:dyDescent="0.25">
      <c r="A40" s="25"/>
      <c r="B40" s="32" t="s">
        <v>43</v>
      </c>
      <c r="C40" s="68" t="s">
        <v>44</v>
      </c>
      <c r="D40" s="69"/>
      <c r="E40" s="70"/>
      <c r="F40" s="26">
        <f>12*179</f>
        <v>2148</v>
      </c>
    </row>
    <row r="41" spans="1:6" ht="15" customHeight="1" x14ac:dyDescent="0.25">
      <c r="A41" s="25"/>
      <c r="B41" s="32" t="s">
        <v>56</v>
      </c>
      <c r="C41" s="68" t="s">
        <v>57</v>
      </c>
      <c r="D41" s="69"/>
      <c r="E41" s="70"/>
      <c r="F41" s="26">
        <v>772</v>
      </c>
    </row>
    <row r="42" spans="1:6" ht="15" customHeight="1" x14ac:dyDescent="0.25">
      <c r="A42" s="25"/>
      <c r="B42" s="32" t="s">
        <v>58</v>
      </c>
      <c r="C42" s="68" t="s">
        <v>59</v>
      </c>
      <c r="D42" s="69"/>
      <c r="E42" s="70"/>
      <c r="F42" s="26">
        <v>7029</v>
      </c>
    </row>
    <row r="43" spans="1:6" ht="15" customHeight="1" x14ac:dyDescent="0.25">
      <c r="A43" s="25"/>
      <c r="B43" s="32" t="s">
        <v>60</v>
      </c>
      <c r="C43" s="68" t="s">
        <v>61</v>
      </c>
      <c r="D43" s="69"/>
      <c r="E43" s="70"/>
      <c r="F43" s="26">
        <v>754</v>
      </c>
    </row>
    <row r="44" spans="1:6" ht="15" customHeight="1" x14ac:dyDescent="0.25">
      <c r="A44" s="25"/>
      <c r="B44" s="32" t="s">
        <v>62</v>
      </c>
      <c r="C44" s="68" t="s">
        <v>63</v>
      </c>
      <c r="D44" s="69"/>
      <c r="E44" s="70"/>
      <c r="F44" s="26">
        <v>1308</v>
      </c>
    </row>
    <row r="45" spans="1:6" ht="15" customHeight="1" x14ac:dyDescent="0.25">
      <c r="A45" s="25"/>
      <c r="B45" s="32" t="s">
        <v>64</v>
      </c>
      <c r="C45" s="68" t="s">
        <v>65</v>
      </c>
      <c r="D45" s="69"/>
      <c r="E45" s="70"/>
      <c r="F45" s="26">
        <v>1300</v>
      </c>
    </row>
    <row r="46" spans="1:6" ht="15" customHeight="1" x14ac:dyDescent="0.25">
      <c r="A46" s="25"/>
      <c r="B46" s="32" t="s">
        <v>66</v>
      </c>
      <c r="C46" s="68" t="s">
        <v>67</v>
      </c>
      <c r="D46" s="69"/>
      <c r="E46" s="70"/>
      <c r="F46" s="26">
        <v>830</v>
      </c>
    </row>
    <row r="47" spans="1:6" ht="15" customHeight="1" x14ac:dyDescent="0.25">
      <c r="A47" s="25"/>
      <c r="B47" s="27" t="s">
        <v>68</v>
      </c>
      <c r="C47" s="68" t="s">
        <v>67</v>
      </c>
      <c r="D47" s="69"/>
      <c r="E47" s="70"/>
      <c r="F47" s="33">
        <v>1544</v>
      </c>
    </row>
    <row r="48" spans="1:6" ht="15" customHeight="1" x14ac:dyDescent="0.25">
      <c r="A48" s="25"/>
      <c r="B48" s="27" t="s">
        <v>69</v>
      </c>
      <c r="C48" s="68" t="s">
        <v>67</v>
      </c>
      <c r="D48" s="69"/>
      <c r="E48" s="70"/>
      <c r="F48" s="34">
        <v>1468</v>
      </c>
    </row>
    <row r="49" spans="1:6" ht="15" customHeight="1" x14ac:dyDescent="0.25">
      <c r="A49" s="25"/>
      <c r="B49" s="27" t="s">
        <v>70</v>
      </c>
      <c r="C49" s="68" t="s">
        <v>67</v>
      </c>
      <c r="D49" s="69"/>
      <c r="E49" s="70"/>
      <c r="F49" s="26">
        <v>1011</v>
      </c>
    </row>
    <row r="50" spans="1:6" ht="15" customHeight="1" x14ac:dyDescent="0.25">
      <c r="A50" s="25"/>
      <c r="B50" s="27" t="s">
        <v>71</v>
      </c>
      <c r="C50" s="68" t="s">
        <v>72</v>
      </c>
      <c r="D50" s="69"/>
      <c r="E50" s="70"/>
      <c r="F50" s="26">
        <v>1300</v>
      </c>
    </row>
    <row r="51" spans="1:6" x14ac:dyDescent="0.25">
      <c r="A51" s="71" t="s">
        <v>38</v>
      </c>
      <c r="B51" s="71"/>
      <c r="C51" s="71"/>
      <c r="D51" s="71"/>
      <c r="E51" s="71"/>
      <c r="F51" s="28">
        <f>SUM(F40:F50)</f>
        <v>19464</v>
      </c>
    </row>
  </sheetData>
  <mergeCells count="29">
    <mergeCell ref="B23:E23"/>
    <mergeCell ref="A1:F1"/>
    <mergeCell ref="A2:F2"/>
    <mergeCell ref="A19:F19"/>
    <mergeCell ref="B21:E21"/>
    <mergeCell ref="B22:E22"/>
    <mergeCell ref="C40:E40"/>
    <mergeCell ref="B24:E24"/>
    <mergeCell ref="B25:E25"/>
    <mergeCell ref="B26:E26"/>
    <mergeCell ref="B27:E27"/>
    <mergeCell ref="B28:E28"/>
    <mergeCell ref="B29:E29"/>
    <mergeCell ref="B30:E30"/>
    <mergeCell ref="B31:E31"/>
    <mergeCell ref="B32:E32"/>
    <mergeCell ref="A34:E34"/>
    <mergeCell ref="C39:E39"/>
    <mergeCell ref="C50:E50"/>
    <mergeCell ref="A51:E51"/>
    <mergeCell ref="C41:E41"/>
    <mergeCell ref="C42:E42"/>
    <mergeCell ref="C43:E43"/>
    <mergeCell ref="C44:E44"/>
    <mergeCell ref="C46:E46"/>
    <mergeCell ref="C49:E49"/>
    <mergeCell ref="C45:E45"/>
    <mergeCell ref="C47:E47"/>
    <mergeCell ref="C48:E4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2017</vt:lpstr>
      <vt:lpstr>2016</vt:lpstr>
      <vt:lpstr>2015 (2)</vt:lpstr>
      <vt:lpstr>2015</vt:lpstr>
      <vt:lpstr>2014</vt:lpstr>
      <vt:lpstr>'2015'!Область_печати</vt:lpstr>
      <vt:lpstr>'2015 (2)'!Область_печати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UserPC</dc:creator>
  <cp:lastModifiedBy>UserPC</cp:lastModifiedBy>
  <cp:lastPrinted>2017-08-18T11:54:19Z</cp:lastPrinted>
  <dcterms:created xsi:type="dcterms:W3CDTF">2016-02-16T08:22:35Z</dcterms:created>
  <dcterms:modified xsi:type="dcterms:W3CDTF">2018-03-28T07:37:56Z</dcterms:modified>
</cp:coreProperties>
</file>