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  <sheet name="2013" sheetId="6" r:id="rId6"/>
  </sheets>
  <definedNames>
    <definedName name="_xlnm.Print_Area" localSheetId="3">'2015'!$A$1:$F$34</definedName>
    <definedName name="_xlnm.Print_Area" localSheetId="2">'2015 (2)'!$A$1:$F$34</definedName>
  </definedNames>
  <calcPr fullCalcOnLoad="1"/>
</workbook>
</file>

<file path=xl/sharedStrings.xml><?xml version="1.0" encoding="utf-8"?>
<sst xmlns="http://schemas.openxmlformats.org/spreadsheetml/2006/main" count="358" uniqueCount="128">
  <si>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</si>
  <si>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</si>
  <si>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</si>
  <si>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</si>
  <si>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</si>
  <si>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</si>
  <si>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</si>
  <si>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</si>
  <si>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</si>
  <si>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</si>
  <si>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</si>
  <si>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</si>
  <si>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</si>
  <si>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</si>
  <si>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</si>
  <si>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</si>
  <si>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</si>
  <si>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</si>
  <si>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</si>
  <si>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</si>
  <si>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</si>
  <si>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</si>
  <si>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</si>
  <si>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</si>
  <si>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</si>
  <si>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</si>
  <si>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</si>
  <si>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</si>
  <si>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</si>
  <si>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</si>
  <si>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</si>
  <si>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</si>
  <si>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</si>
  <si>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</si>
  <si>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</si>
  <si>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</si>
  <si>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</si>
  <si>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</si>
  <si>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</si>
  <si>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</si>
  <si>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</si>
  <si>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</si>
  <si>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</si>
  <si>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</si>
  <si>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</si>
  <si>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№ п/п</t>
  </si>
  <si>
    <t>Всего работ  за период</t>
  </si>
  <si>
    <t>Вывоз КГМ</t>
  </si>
  <si>
    <t>5.</t>
  </si>
  <si>
    <t>Вывоз и складирование ТБО</t>
  </si>
  <si>
    <t>двор</t>
  </si>
  <si>
    <t>Выполненные работы</t>
  </si>
  <si>
    <t>Обслуживание ВГО</t>
  </si>
  <si>
    <t>руб. (прибыль)</t>
  </si>
  <si>
    <t>Электроэнергия МОП</t>
  </si>
  <si>
    <t>Персонифицированный учет МКД (за 2013 год)</t>
  </si>
  <si>
    <t>Задолженность на 01.01.2014 г.</t>
  </si>
  <si>
    <t>Обслуживание ВДГО</t>
  </si>
  <si>
    <t>3.</t>
  </si>
  <si>
    <t>Задолженность населения на 31.12.2013г., в т.ч.</t>
  </si>
  <si>
    <t xml:space="preserve">     - за декабрь 2013 года</t>
  </si>
  <si>
    <t>Ул. Ю.Гагарина, д.20а</t>
  </si>
  <si>
    <t>В управлении ООО «УК Старый Город» -  с 01.08.2012 года</t>
  </si>
  <si>
    <t>Общая площадь квартир – 455,5 м.кв.</t>
  </si>
  <si>
    <t>Остаток на 01.01.2013 года – 11384,81 (-)</t>
  </si>
  <si>
    <t>Задолженность</t>
  </si>
  <si>
    <t>На начало периода</t>
  </si>
  <si>
    <t xml:space="preserve">снятие показаний                                                         </t>
  </si>
  <si>
    <t xml:space="preserve">ремонт силового предохранительного шкафа           </t>
  </si>
  <si>
    <t xml:space="preserve">осмотр электрических сетей                                       </t>
  </si>
  <si>
    <t xml:space="preserve">осмотр систем водоснабжения                                    </t>
  </si>
  <si>
    <t xml:space="preserve">подготовка технич. документации по кап. ремонту  </t>
  </si>
  <si>
    <t xml:space="preserve">техническая инвентаризация                                       </t>
  </si>
  <si>
    <t xml:space="preserve">уборка придомовой территории                                  </t>
  </si>
  <si>
    <t>6.</t>
  </si>
  <si>
    <t>Осмотры</t>
  </si>
  <si>
    <t>Сальдо на 01.01.2014г (по начислениям) (-)</t>
  </si>
  <si>
    <t>8325,74</t>
  </si>
  <si>
    <t>Экономист ООО «УК Старый город»                                                                                  А.Е. Боброва</t>
  </si>
  <si>
    <t>31.01.2013 Снятие показаний                                                         159</t>
  </si>
  <si>
    <t>29.01.2013 Ремонт силового предохранительного шкафа           1513</t>
  </si>
  <si>
    <t>24.04.2013 Осмотр эл/сетей                                                            492</t>
  </si>
  <si>
    <t>30.05.2013 Осмотр электросетей                                                    492</t>
  </si>
  <si>
    <t>29.05.2013 Осмотр электрических сетей                                       492</t>
  </si>
  <si>
    <t>30.09.2013 Осмотр систем водоснабжения                                    277</t>
  </si>
  <si>
    <t>30.01.2013 Уборка придомовой территории                                  2509,65</t>
  </si>
  <si>
    <t>30.09.2013 Уборка придомовой территории                                  710,49</t>
  </si>
  <si>
    <t>15.08.2013 Подготовка технич. документации по кап. ремонту  14616,7</t>
  </si>
  <si>
    <t>29.07.2013 Техническая инвентаризация                                       1534</t>
  </si>
  <si>
    <t>В управлении ООО «УК Старый Город» - с 01.08.2012 года</t>
  </si>
  <si>
    <t>Ул. Ю.Гагарина, д.20 А</t>
  </si>
  <si>
    <t>снятие показаний общедомового прибора учета э/э</t>
  </si>
  <si>
    <t>осмотр систем водоснабжения, водоотведения, пломбировка счетчика</t>
  </si>
  <si>
    <t>в год</t>
  </si>
  <si>
    <t>ежемесячно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</si>
  <si>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</si>
  <si>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</si>
  <si>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</si>
  <si>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2014 г.</t>
  </si>
  <si>
    <t xml:space="preserve">Остаток на 01.01.2014 г. 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</si>
  <si>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</si>
  <si>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</si>
  <si>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</si>
  <si>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</si>
  <si>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Осмотр эл/сетей</t>
  </si>
  <si>
    <t>демонтаж эл. счетчика</t>
  </si>
  <si>
    <t>пломбировка счетчика</t>
  </si>
  <si>
    <t>осмотр чердачных помещений</t>
  </si>
  <si>
    <t>Пломбировка счетчика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</si>
  <si>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</si>
  <si>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</si>
  <si>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</si>
  <si>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</si>
  <si>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</si>
  <si>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</si>
  <si>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</si>
  <si>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Ремонт групповых щитков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</si>
  <si>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</si>
  <si>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</si>
  <si>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</si>
  <si>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</si>
  <si>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</si>
  <si>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</si>
  <si>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</si>
  <si>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</si>
  <si>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Покос</t>
  </si>
  <si>
    <t>Санитарное содержание прилегающей территории, покос</t>
  </si>
  <si>
    <t>кгм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</si>
</sst>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left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3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8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117</v>
      </c>
      <c r="B1" s="99"/>
      <c r="C1" s="99"/>
      <c r="D1" s="99"/>
      <c r="E1" s="99"/>
      <c r="F1" s="99"/>
      <c r="G1" s="73"/>
    </row>
    <row r="2" spans="1:8" ht="15.75">
      <c r="A2" s="99" t="s">
        <v>90</v>
      </c>
      <c r="B2" s="99"/>
      <c r="C2" s="99"/>
      <c r="D2" s="99"/>
      <c r="E2" s="99"/>
      <c r="F2" s="99"/>
      <c r="G2" s="9"/>
      <c r="H2" s="10"/>
    </row>
    <row r="3" ht="9" customHeight="1">
      <c r="I3" s="32"/>
    </row>
    <row r="4" spans="1:6" ht="15.75" hidden="1" outlineLevel="1">
      <c r="A4" s="12" t="s">
        <v>89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455.5</v>
      </c>
      <c r="E5" s="12" t="s">
        <v>18</v>
      </c>
      <c r="F5" s="12"/>
    </row>
    <row r="6" ht="9" customHeight="1" collapsed="1"/>
    <row r="7" spans="1:9" ht="15.75">
      <c r="A7" s="9" t="s">
        <v>118</v>
      </c>
      <c r="C7" s="9"/>
      <c r="D7" s="13">
        <f>'2016'!F31</f>
        <v>36066.82999999998</v>
      </c>
      <c r="E7" s="9" t="s">
        <v>53</v>
      </c>
      <c r="F7" s="9"/>
      <c r="G7" s="11"/>
      <c r="H7" s="11"/>
      <c r="I7" s="11" t="s">
        <v>93</v>
      </c>
    </row>
    <row r="8" spans="1:9" ht="15.75">
      <c r="A8" s="9" t="s">
        <v>119</v>
      </c>
      <c r="C8" s="12"/>
      <c r="D8" s="14">
        <v>-20481.789999999994</v>
      </c>
      <c r="E8" s="12" t="s">
        <v>21</v>
      </c>
      <c r="F8" s="12"/>
      <c r="G8" s="16" t="s">
        <v>42</v>
      </c>
      <c r="H8" s="16">
        <v>9.36</v>
      </c>
      <c r="I8" s="66">
        <f>H8*12*H19</f>
        <v>51161.759999999995</v>
      </c>
    </row>
    <row r="9" spans="2:9" ht="15.75">
      <c r="B9" s="12"/>
      <c r="C9" s="12"/>
      <c r="D9" s="12"/>
      <c r="E9" s="12"/>
      <c r="F9" s="15" t="s">
        <v>22</v>
      </c>
      <c r="G9" s="16" t="s">
        <v>43</v>
      </c>
      <c r="H9" s="16">
        <v>3.2</v>
      </c>
      <c r="I9" s="67">
        <f>H9*12*H19</f>
        <v>17491.200000000004</v>
      </c>
    </row>
    <row r="10" spans="1:9" s="11" customFormat="1" ht="28.5" customHeight="1">
      <c r="A10" s="4" t="s">
        <v>23</v>
      </c>
      <c r="B10" s="16" t="s">
        <v>24</v>
      </c>
      <c r="C10" s="17" t="s">
        <v>120</v>
      </c>
      <c r="D10" s="17" t="s">
        <v>0</v>
      </c>
      <c r="E10" s="17" t="s">
        <v>26</v>
      </c>
      <c r="F10" s="65" t="s">
        <v>121</v>
      </c>
      <c r="G10" s="16" t="s">
        <v>50</v>
      </c>
      <c r="H10" s="16">
        <v>1.66</v>
      </c>
      <c r="I10" s="67">
        <f>H10*12*H19</f>
        <v>9073.56</v>
      </c>
    </row>
    <row r="11" spans="1:9" s="20" customFormat="1" ht="30" customHeight="1">
      <c r="A11" s="4">
        <v>1</v>
      </c>
      <c r="B11" s="18" t="s">
        <v>2</v>
      </c>
      <c r="C11" s="55">
        <v>-8818.279999999999</v>
      </c>
      <c r="D11" s="53">
        <v>51161.88</v>
      </c>
      <c r="E11" s="53">
        <v>55529.28</v>
      </c>
      <c r="F11" s="53">
        <f>C11-D11+E11</f>
        <v>-4450.879999999997</v>
      </c>
      <c r="G11" s="19" t="s">
        <v>127</v>
      </c>
      <c r="H11" s="19">
        <v>0.57</v>
      </c>
      <c r="I11" s="20">
        <f>H11*12*H19</f>
        <v>3115.62</v>
      </c>
    </row>
    <row r="12" spans="1:8" s="20" customFormat="1" ht="15.75">
      <c r="A12" s="4">
        <v>2</v>
      </c>
      <c r="B12" s="18" t="s">
        <v>3</v>
      </c>
      <c r="C12" s="55">
        <v>-979.7700000000004</v>
      </c>
      <c r="D12" s="53">
        <v>5684.52</v>
      </c>
      <c r="E12" s="53">
        <v>6169.76</v>
      </c>
      <c r="F12" s="53">
        <f>C12-D12+E12</f>
        <v>-494.53000000000065</v>
      </c>
      <c r="G12" s="19"/>
      <c r="H12" s="19"/>
    </row>
    <row r="13" spans="1:8" s="20" customFormat="1" ht="29.25" customHeight="1">
      <c r="A13" s="4">
        <v>3</v>
      </c>
      <c r="B13" s="18" t="s">
        <v>44</v>
      </c>
      <c r="C13" s="55">
        <v>-480.4599999999996</v>
      </c>
      <c r="D13" s="53">
        <v>2787.72</v>
      </c>
      <c r="E13" s="53">
        <v>3025.66</v>
      </c>
      <c r="F13" s="53">
        <f>C13-D13+E13</f>
        <v>-242.51999999999953</v>
      </c>
      <c r="G13" s="19"/>
      <c r="H13" s="19"/>
    </row>
    <row r="14" spans="1:8" s="20" customFormat="1" ht="30" customHeight="1">
      <c r="A14" s="4">
        <v>4</v>
      </c>
      <c r="B14" s="18" t="s">
        <v>52</v>
      </c>
      <c r="C14" s="55">
        <v>-244.98999999999978</v>
      </c>
      <c r="D14" s="53">
        <v>2036.19</v>
      </c>
      <c r="E14" s="53">
        <v>1952.56</v>
      </c>
      <c r="F14" s="53">
        <f>C14-D14+E14</f>
        <v>-328.6199999999999</v>
      </c>
      <c r="G14" s="19"/>
      <c r="H14" s="19"/>
    </row>
    <row r="15" spans="1:8" ht="19.5" customHeight="1">
      <c r="A15" s="4"/>
      <c r="B15" s="18" t="s">
        <v>4</v>
      </c>
      <c r="C15" s="54">
        <f>SUM(C11:C14)</f>
        <v>-10523.499999999998</v>
      </c>
      <c r="D15" s="54">
        <f>SUM(D11:D14)</f>
        <v>61670.31</v>
      </c>
      <c r="E15" s="54">
        <f>SUM(E11:E14)</f>
        <v>66677.26</v>
      </c>
      <c r="F15" s="54">
        <f>SUM(F11:F14)</f>
        <v>-5516.549999999997</v>
      </c>
      <c r="H15" s="84" t="s">
        <v>124</v>
      </c>
    </row>
    <row r="16" ht="11.25" customHeight="1"/>
    <row r="17" spans="1:6" ht="15.75">
      <c r="A17" s="99" t="s">
        <v>27</v>
      </c>
      <c r="B17" s="99"/>
      <c r="C17" s="99"/>
      <c r="D17" s="99"/>
      <c r="E17" s="99"/>
      <c r="F17" s="99"/>
    </row>
    <row r="18" spans="1:8" ht="15.75">
      <c r="A18" s="73"/>
      <c r="B18" s="73"/>
      <c r="C18" s="73"/>
      <c r="D18" s="73"/>
      <c r="E18" s="73"/>
      <c r="F18" s="73"/>
      <c r="H18" s="5" t="s">
        <v>28</v>
      </c>
    </row>
    <row r="19" spans="1:8" ht="33" customHeight="1">
      <c r="A19" s="17" t="s">
        <v>41</v>
      </c>
      <c r="B19" s="100" t="s">
        <v>6</v>
      </c>
      <c r="C19" s="100"/>
      <c r="D19" s="100"/>
      <c r="E19" s="100"/>
      <c r="F19" s="21" t="s">
        <v>16</v>
      </c>
      <c r="G19" s="22"/>
      <c r="H19" s="5">
        <f>D5</f>
        <v>455.5</v>
      </c>
    </row>
    <row r="20" spans="1:10" ht="18" customHeight="1">
      <c r="A20" s="23">
        <v>1</v>
      </c>
      <c r="B20" s="101" t="s">
        <v>8</v>
      </c>
      <c r="C20" s="101"/>
      <c r="D20" s="101"/>
      <c r="E20" s="102"/>
      <c r="F20" s="83">
        <f>I9</f>
        <v>17491.200000000004</v>
      </c>
      <c r="G20" s="12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103" t="s">
        <v>52</v>
      </c>
      <c r="C21" s="103"/>
      <c r="D21" s="103"/>
      <c r="E21" s="104"/>
      <c r="F21" s="83">
        <f>D14</f>
        <v>2036.19</v>
      </c>
      <c r="G21" s="12"/>
    </row>
    <row r="22" spans="1:7" ht="18" customHeight="1">
      <c r="A22" s="25">
        <v>3</v>
      </c>
      <c r="B22" s="103" t="s">
        <v>126</v>
      </c>
      <c r="C22" s="103"/>
      <c r="D22" s="103"/>
      <c r="E22" s="104"/>
      <c r="F22" s="83">
        <f>I10+F37</f>
        <v>11003.56</v>
      </c>
      <c r="G22" s="12"/>
    </row>
    <row r="23" spans="1:7" ht="18" customHeight="1">
      <c r="A23" s="25">
        <v>4</v>
      </c>
      <c r="B23" s="103" t="s">
        <v>11</v>
      </c>
      <c r="C23" s="103"/>
      <c r="D23" s="103"/>
      <c r="E23" s="104"/>
      <c r="F23" s="83">
        <f>F24+F25+F26</f>
        <v>0</v>
      </c>
      <c r="G23" s="12"/>
    </row>
    <row r="24" spans="1:7" ht="16.5" customHeight="1">
      <c r="A24" s="25" t="s">
        <v>12</v>
      </c>
      <c r="B24" s="103" t="s">
        <v>33</v>
      </c>
      <c r="C24" s="103"/>
      <c r="D24" s="103"/>
      <c r="E24" s="104"/>
      <c r="F24" s="83">
        <v>0</v>
      </c>
      <c r="G24" s="12"/>
    </row>
    <row r="25" spans="1:7" ht="16.5" customHeight="1">
      <c r="A25" s="25" t="s">
        <v>12</v>
      </c>
      <c r="B25" s="103" t="s">
        <v>34</v>
      </c>
      <c r="C25" s="103"/>
      <c r="D25" s="103"/>
      <c r="E25" s="104"/>
      <c r="F25" s="83">
        <v>0</v>
      </c>
      <c r="G25" s="12"/>
    </row>
    <row r="26" spans="1:7" ht="16.5" customHeight="1">
      <c r="A26" s="25" t="s">
        <v>12</v>
      </c>
      <c r="B26" s="103" t="s">
        <v>35</v>
      </c>
      <c r="C26" s="103"/>
      <c r="D26" s="103"/>
      <c r="E26" s="104"/>
      <c r="F26" s="83">
        <v>0</v>
      </c>
      <c r="G26" s="12"/>
    </row>
    <row r="27" spans="1:7" ht="17.25" customHeight="1">
      <c r="A27" s="25">
        <v>5</v>
      </c>
      <c r="B27" s="105" t="s">
        <v>47</v>
      </c>
      <c r="C27" s="105"/>
      <c r="D27" s="105"/>
      <c r="E27" s="106"/>
      <c r="F27" s="83">
        <f>I11</f>
        <v>3115.62</v>
      </c>
      <c r="G27" s="12"/>
    </row>
    <row r="28" spans="1:7" ht="17.25" customHeight="1">
      <c r="A28" s="25">
        <v>6</v>
      </c>
      <c r="B28" s="105" t="s">
        <v>49</v>
      </c>
      <c r="C28" s="105"/>
      <c r="D28" s="105"/>
      <c r="E28" s="105"/>
      <c r="F28" s="82">
        <f>D12+D13</f>
        <v>8472.24</v>
      </c>
      <c r="G28" s="12"/>
    </row>
    <row r="29" spans="1:7" s="28" customFormat="1" ht="21" customHeight="1">
      <c r="A29" s="26"/>
      <c r="B29" s="107" t="s">
        <v>13</v>
      </c>
      <c r="C29" s="107"/>
      <c r="D29" s="107"/>
      <c r="E29" s="107"/>
      <c r="F29" s="27">
        <f>F20+F21+F22+F23+F28+F27</f>
        <v>42118.810000000005</v>
      </c>
      <c r="G29" s="9"/>
    </row>
    <row r="31" spans="1:6" ht="18" customHeight="1">
      <c r="A31" s="70" t="s">
        <v>122</v>
      </c>
      <c r="B31" s="70"/>
      <c r="C31" s="70"/>
      <c r="D31" s="70"/>
      <c r="E31" s="70"/>
      <c r="F31" s="3">
        <f>D7+D15-F29</f>
        <v>55618.32999999998</v>
      </c>
    </row>
    <row r="32" spans="1:6" ht="20.25" customHeight="1">
      <c r="A32" s="70" t="s">
        <v>123</v>
      </c>
      <c r="B32" s="70"/>
      <c r="C32" s="70"/>
      <c r="D32" s="70"/>
      <c r="E32" s="70"/>
      <c r="F32" s="3">
        <f>F15</f>
        <v>-5516.549999999997</v>
      </c>
    </row>
    <row r="33" spans="1:6" ht="18" customHeight="1">
      <c r="A33" s="69" t="s">
        <v>96</v>
      </c>
      <c r="B33" s="69"/>
      <c r="C33" s="69"/>
      <c r="D33" s="69"/>
      <c r="E33" s="69"/>
      <c r="F33" s="3">
        <f>F31+F32</f>
        <v>50101.779999999984</v>
      </c>
    </row>
    <row r="34" ht="11.25" customHeight="1"/>
    <row r="36" spans="1:6" ht="15.75">
      <c r="A36" s="85" t="s">
        <v>23</v>
      </c>
      <c r="B36" s="85" t="s">
        <v>15</v>
      </c>
      <c r="C36" s="108" t="s">
        <v>36</v>
      </c>
      <c r="D36" s="109"/>
      <c r="E36" s="110"/>
      <c r="F36" s="85" t="s">
        <v>37</v>
      </c>
    </row>
    <row r="37" spans="1:6" s="34" customFormat="1" ht="27" customHeight="1">
      <c r="A37" s="86"/>
      <c r="B37" s="87">
        <v>42916</v>
      </c>
      <c r="C37" s="88" t="s">
        <v>125</v>
      </c>
      <c r="D37" s="89"/>
      <c r="E37" s="90"/>
      <c r="F37" s="86">
        <v>1930</v>
      </c>
    </row>
    <row r="38" spans="1:6" ht="15.75">
      <c r="A38" s="91"/>
      <c r="B38" s="92"/>
      <c r="C38" s="95"/>
      <c r="D38" s="96"/>
      <c r="E38" s="97"/>
      <c r="F38" s="93"/>
    </row>
    <row r="39" spans="1:6" ht="15.75">
      <c r="A39" s="98" t="s">
        <v>38</v>
      </c>
      <c r="B39" s="98"/>
      <c r="C39" s="98"/>
      <c r="D39" s="98"/>
      <c r="E39" s="98"/>
      <c r="F39" s="94">
        <f>SUM(F37:F38)</f>
        <v>1930</v>
      </c>
    </row>
  </sheetData>
  <sheetProtection/>
  <mergeCells count="17">
    <mergeCell ref="C36:E36"/>
    <mergeCell ref="B24:E24"/>
    <mergeCell ref="B25:E25"/>
    <mergeCell ref="B26:E26"/>
    <mergeCell ref="B27:E27"/>
    <mergeCell ref="B28:E28"/>
    <mergeCell ref="B29:E29"/>
    <mergeCell ref="C38:E38"/>
    <mergeCell ref="A39:E39"/>
    <mergeCell ref="A1:F1"/>
    <mergeCell ref="A2:F2"/>
    <mergeCell ref="A17:F17"/>
    <mergeCell ref="B19:E19"/>
    <mergeCell ref="B20:E20"/>
    <mergeCell ref="B21:E21"/>
    <mergeCell ref="B22:E22"/>
    <mergeCell ref="B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3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109</v>
      </c>
      <c r="B1" s="99"/>
      <c r="C1" s="99"/>
      <c r="D1" s="99"/>
      <c r="E1" s="99"/>
      <c r="F1" s="99"/>
      <c r="G1" s="72"/>
    </row>
    <row r="2" spans="1:8" ht="15.75">
      <c r="A2" s="99" t="s">
        <v>90</v>
      </c>
      <c r="B2" s="99"/>
      <c r="C2" s="99"/>
      <c r="D2" s="99"/>
      <c r="E2" s="99"/>
      <c r="F2" s="99"/>
      <c r="G2" s="9"/>
      <c r="H2" s="10"/>
    </row>
    <row r="3" ht="9" customHeight="1">
      <c r="I3" s="32"/>
    </row>
    <row r="4" spans="1:6" ht="15.75" hidden="1" outlineLevel="1">
      <c r="A4" s="12" t="s">
        <v>89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455.5</v>
      </c>
      <c r="E5" s="12" t="s">
        <v>18</v>
      </c>
      <c r="F5" s="12"/>
    </row>
    <row r="6" ht="9" customHeight="1" collapsed="1"/>
    <row r="7" spans="1:9" ht="15.75">
      <c r="A7" s="9" t="s">
        <v>110</v>
      </c>
      <c r="C7" s="9"/>
      <c r="D7" s="13">
        <f>'2015'!F31</f>
        <v>17970.329999999987</v>
      </c>
      <c r="E7" s="9" t="s">
        <v>53</v>
      </c>
      <c r="F7" s="9"/>
      <c r="G7" s="11"/>
      <c r="H7" s="11"/>
      <c r="I7" s="11" t="s">
        <v>93</v>
      </c>
    </row>
    <row r="8" spans="1:9" ht="15.75">
      <c r="A8" s="9" t="s">
        <v>111</v>
      </c>
      <c r="C8" s="12"/>
      <c r="D8" s="14">
        <v>-20481.789999999994</v>
      </c>
      <c r="E8" s="12" t="s">
        <v>21</v>
      </c>
      <c r="F8" s="12"/>
      <c r="G8" s="16" t="s">
        <v>42</v>
      </c>
      <c r="H8" s="16">
        <v>9.36</v>
      </c>
      <c r="I8" s="66">
        <f>H8*12*H19</f>
        <v>51161.759999999995</v>
      </c>
    </row>
    <row r="9" spans="2:9" ht="15.75">
      <c r="B9" s="12"/>
      <c r="C9" s="12"/>
      <c r="D9" s="12"/>
      <c r="E9" s="12"/>
      <c r="F9" s="15" t="s">
        <v>22</v>
      </c>
      <c r="G9" s="16" t="s">
        <v>43</v>
      </c>
      <c r="H9" s="16">
        <v>3.2</v>
      </c>
      <c r="I9" s="67">
        <f>H9*12*H19</f>
        <v>17491.200000000004</v>
      </c>
    </row>
    <row r="10" spans="1:9" s="11" customFormat="1" ht="28.5" customHeight="1">
      <c r="A10" s="4" t="s">
        <v>23</v>
      </c>
      <c r="B10" s="16" t="s">
        <v>24</v>
      </c>
      <c r="C10" s="17" t="s">
        <v>112</v>
      </c>
      <c r="D10" s="17" t="s">
        <v>0</v>
      </c>
      <c r="E10" s="17" t="s">
        <v>26</v>
      </c>
      <c r="F10" s="65" t="s">
        <v>113</v>
      </c>
      <c r="G10" s="16" t="s">
        <v>50</v>
      </c>
      <c r="H10" s="16">
        <v>1.66</v>
      </c>
      <c r="I10" s="67">
        <f>H10*12*H19</f>
        <v>9073.56</v>
      </c>
    </row>
    <row r="11" spans="1:9" s="20" customFormat="1" ht="30" customHeight="1">
      <c r="A11" s="4">
        <v>1</v>
      </c>
      <c r="B11" s="18" t="s">
        <v>2</v>
      </c>
      <c r="C11" s="55">
        <v>-17147.73999999999</v>
      </c>
      <c r="D11" s="53">
        <v>51161.88</v>
      </c>
      <c r="E11" s="53">
        <v>59491.34</v>
      </c>
      <c r="F11" s="53">
        <f>C11-D11+E11</f>
        <v>-8818.279999999999</v>
      </c>
      <c r="G11" s="19" t="s">
        <v>127</v>
      </c>
      <c r="H11" s="19">
        <v>0.57</v>
      </c>
      <c r="I11" s="20">
        <f>H11*12*H19</f>
        <v>3115.62</v>
      </c>
    </row>
    <row r="12" spans="1:8" s="20" customFormat="1" ht="15.75">
      <c r="A12" s="4">
        <v>2</v>
      </c>
      <c r="B12" s="18" t="s">
        <v>3</v>
      </c>
      <c r="C12" s="55">
        <v>-1905.2700000000004</v>
      </c>
      <c r="D12" s="53">
        <v>5684.52</v>
      </c>
      <c r="E12" s="53">
        <v>6610.02</v>
      </c>
      <c r="F12" s="53">
        <f>C12-D12+E12</f>
        <v>-979.7700000000004</v>
      </c>
      <c r="G12" s="19"/>
      <c r="H12" s="19"/>
    </row>
    <row r="13" spans="1:8" s="20" customFormat="1" ht="29.25" customHeight="1">
      <c r="A13" s="4">
        <v>3</v>
      </c>
      <c r="B13" s="18" t="s">
        <v>44</v>
      </c>
      <c r="C13" s="55">
        <v>-952.3199999999997</v>
      </c>
      <c r="D13" s="53">
        <v>2787.72</v>
      </c>
      <c r="E13" s="53">
        <v>3259.58</v>
      </c>
      <c r="F13" s="53">
        <f>C13-D13+E13</f>
        <v>-480.4599999999996</v>
      </c>
      <c r="G13" s="19"/>
      <c r="H13" s="19"/>
    </row>
    <row r="14" spans="1:8" s="20" customFormat="1" ht="30" customHeight="1">
      <c r="A14" s="4">
        <v>4</v>
      </c>
      <c r="B14" s="18" t="s">
        <v>52</v>
      </c>
      <c r="C14" s="55">
        <v>-476.3599999999999</v>
      </c>
      <c r="D14" s="53">
        <v>1421.28</v>
      </c>
      <c r="E14" s="53">
        <v>1652.65</v>
      </c>
      <c r="F14" s="53">
        <f>C14-D14+E14</f>
        <v>-244.98999999999978</v>
      </c>
      <c r="G14" s="19"/>
      <c r="H14" s="19"/>
    </row>
    <row r="15" spans="1:6" ht="19.5" customHeight="1">
      <c r="A15" s="4"/>
      <c r="B15" s="18" t="s">
        <v>4</v>
      </c>
      <c r="C15" s="54">
        <f>SUM(C11:C14)</f>
        <v>-20481.68999999999</v>
      </c>
      <c r="D15" s="54">
        <f>SUM(D11:D14)</f>
        <v>61055.399999999994</v>
      </c>
      <c r="E15" s="54">
        <f>SUM(E11:E14)</f>
        <v>71013.59</v>
      </c>
      <c r="F15" s="54">
        <f>SUM(F11:F14)</f>
        <v>-10523.499999999998</v>
      </c>
    </row>
    <row r="16" ht="11.25" customHeight="1"/>
    <row r="17" spans="1:6" ht="15.75">
      <c r="A17" s="99" t="s">
        <v>27</v>
      </c>
      <c r="B17" s="99"/>
      <c r="C17" s="99"/>
      <c r="D17" s="99"/>
      <c r="E17" s="99"/>
      <c r="F17" s="99"/>
    </row>
    <row r="18" spans="1:8" ht="15.75">
      <c r="A18" s="72"/>
      <c r="B18" s="72"/>
      <c r="C18" s="72"/>
      <c r="D18" s="72"/>
      <c r="E18" s="72"/>
      <c r="F18" s="72"/>
      <c r="H18" s="5" t="s">
        <v>28</v>
      </c>
    </row>
    <row r="19" spans="1:8" ht="33" customHeight="1">
      <c r="A19" s="17" t="s">
        <v>41</v>
      </c>
      <c r="B19" s="100" t="s">
        <v>6</v>
      </c>
      <c r="C19" s="100"/>
      <c r="D19" s="100"/>
      <c r="E19" s="100"/>
      <c r="F19" s="21" t="s">
        <v>16</v>
      </c>
      <c r="G19" s="22"/>
      <c r="H19" s="5">
        <f>D5</f>
        <v>455.5</v>
      </c>
    </row>
    <row r="20" spans="1:10" ht="18" customHeight="1">
      <c r="A20" s="23">
        <v>1</v>
      </c>
      <c r="B20" s="101" t="s">
        <v>8</v>
      </c>
      <c r="C20" s="101"/>
      <c r="D20" s="101"/>
      <c r="E20" s="102"/>
      <c r="F20" s="83">
        <f>I9</f>
        <v>17491.200000000004</v>
      </c>
      <c r="G20" s="12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103" t="s">
        <v>52</v>
      </c>
      <c r="C21" s="103"/>
      <c r="D21" s="103"/>
      <c r="E21" s="104"/>
      <c r="F21" s="83">
        <f>D14</f>
        <v>1421.28</v>
      </c>
      <c r="G21" s="12"/>
    </row>
    <row r="22" spans="1:7" ht="18" customHeight="1">
      <c r="A22" s="25">
        <v>3</v>
      </c>
      <c r="B22" s="103" t="s">
        <v>32</v>
      </c>
      <c r="C22" s="103"/>
      <c r="D22" s="103"/>
      <c r="E22" s="104"/>
      <c r="F22" s="83">
        <f>I10</f>
        <v>9073.56</v>
      </c>
      <c r="G22" s="12"/>
    </row>
    <row r="23" spans="1:7" ht="18" customHeight="1">
      <c r="A23" s="25">
        <v>4</v>
      </c>
      <c r="B23" s="103" t="s">
        <v>11</v>
      </c>
      <c r="C23" s="103"/>
      <c r="D23" s="103"/>
      <c r="E23" s="104"/>
      <c r="F23" s="83">
        <f>F24+F25+F26</f>
        <v>3385</v>
      </c>
      <c r="G23" s="12"/>
    </row>
    <row r="24" spans="1:7" ht="16.5" customHeight="1">
      <c r="A24" s="25" t="s">
        <v>12</v>
      </c>
      <c r="B24" s="103" t="s">
        <v>33</v>
      </c>
      <c r="C24" s="103"/>
      <c r="D24" s="103"/>
      <c r="E24" s="104"/>
      <c r="F24" s="83">
        <v>0</v>
      </c>
      <c r="G24" s="12"/>
    </row>
    <row r="25" spans="1:7" ht="16.5" customHeight="1">
      <c r="A25" s="25" t="s">
        <v>12</v>
      </c>
      <c r="B25" s="103" t="s">
        <v>34</v>
      </c>
      <c r="C25" s="103"/>
      <c r="D25" s="103"/>
      <c r="E25" s="104"/>
      <c r="F25" s="83">
        <f>F37+F38+F39</f>
        <v>3385</v>
      </c>
      <c r="G25" s="12"/>
    </row>
    <row r="26" spans="1:7" ht="16.5" customHeight="1">
      <c r="A26" s="25" t="s">
        <v>12</v>
      </c>
      <c r="B26" s="103" t="s">
        <v>35</v>
      </c>
      <c r="C26" s="103"/>
      <c r="D26" s="103"/>
      <c r="E26" s="104"/>
      <c r="F26" s="83">
        <v>0</v>
      </c>
      <c r="G26" s="12"/>
    </row>
    <row r="27" spans="1:7" ht="17.25" customHeight="1">
      <c r="A27" s="25">
        <v>5</v>
      </c>
      <c r="B27" s="105" t="s">
        <v>47</v>
      </c>
      <c r="C27" s="105"/>
      <c r="D27" s="105"/>
      <c r="E27" s="106"/>
      <c r="F27" s="83">
        <f>I11</f>
        <v>3115.62</v>
      </c>
      <c r="G27" s="12"/>
    </row>
    <row r="28" spans="1:7" ht="17.25" customHeight="1">
      <c r="A28" s="25">
        <v>6</v>
      </c>
      <c r="B28" s="105" t="s">
        <v>49</v>
      </c>
      <c r="C28" s="105"/>
      <c r="D28" s="105"/>
      <c r="E28" s="105"/>
      <c r="F28" s="82">
        <f>D12+D13</f>
        <v>8472.24</v>
      </c>
      <c r="G28" s="12"/>
    </row>
    <row r="29" spans="1:7" s="28" customFormat="1" ht="21" customHeight="1">
      <c r="A29" s="26"/>
      <c r="B29" s="107" t="s">
        <v>13</v>
      </c>
      <c r="C29" s="107"/>
      <c r="D29" s="107"/>
      <c r="E29" s="107"/>
      <c r="F29" s="27">
        <f>F20+F21+F22+F23+F28+F27</f>
        <v>42958.9</v>
      </c>
      <c r="G29" s="9"/>
    </row>
    <row r="31" spans="1:6" ht="18" customHeight="1">
      <c r="A31" s="70" t="s">
        <v>114</v>
      </c>
      <c r="B31" s="70"/>
      <c r="C31" s="70"/>
      <c r="D31" s="70"/>
      <c r="E31" s="70"/>
      <c r="F31" s="3">
        <f>D7+D15-F29</f>
        <v>36066.82999999998</v>
      </c>
    </row>
    <row r="32" spans="1:6" ht="20.25" customHeight="1">
      <c r="A32" s="70" t="s">
        <v>115</v>
      </c>
      <c r="B32" s="70"/>
      <c r="C32" s="70"/>
      <c r="D32" s="70"/>
      <c r="E32" s="70"/>
      <c r="F32" s="3">
        <f>F15</f>
        <v>-10523.499999999998</v>
      </c>
    </row>
    <row r="33" spans="1:6" ht="18" customHeight="1">
      <c r="A33" s="69" t="s">
        <v>96</v>
      </c>
      <c r="B33" s="69"/>
      <c r="C33" s="69"/>
      <c r="D33" s="69"/>
      <c r="E33" s="69"/>
      <c r="F33" s="3">
        <f>F31+F32</f>
        <v>25543.32999999998</v>
      </c>
    </row>
    <row r="34" ht="11.25" customHeight="1"/>
    <row r="36" spans="1:6" ht="15.75">
      <c r="A36" s="29" t="s">
        <v>23</v>
      </c>
      <c r="B36" s="29" t="s">
        <v>15</v>
      </c>
      <c r="C36" s="108" t="s">
        <v>36</v>
      </c>
      <c r="D36" s="109"/>
      <c r="E36" s="110"/>
      <c r="F36" s="29" t="s">
        <v>37</v>
      </c>
    </row>
    <row r="37" spans="1:6" s="34" customFormat="1" ht="27" customHeight="1">
      <c r="A37" s="33"/>
      <c r="B37" s="37" t="s">
        <v>94</v>
      </c>
      <c r="C37" s="111" t="s">
        <v>91</v>
      </c>
      <c r="D37" s="112"/>
      <c r="E37" s="113"/>
      <c r="F37" s="38">
        <f>12*179</f>
        <v>2148</v>
      </c>
    </row>
    <row r="38" spans="1:6" ht="21.75" customHeight="1">
      <c r="A38" s="74"/>
      <c r="B38" s="81">
        <v>42458</v>
      </c>
      <c r="C38" s="114" t="s">
        <v>116</v>
      </c>
      <c r="D38" s="115"/>
      <c r="E38" s="116"/>
      <c r="F38" s="80">
        <v>446</v>
      </c>
    </row>
    <row r="39" spans="1:6" ht="15.75">
      <c r="A39" s="4"/>
      <c r="B39" s="81">
        <v>42572</v>
      </c>
      <c r="C39" s="117" t="s">
        <v>108</v>
      </c>
      <c r="D39" s="118"/>
      <c r="E39" s="119"/>
      <c r="F39" s="80">
        <v>791</v>
      </c>
    </row>
    <row r="40" spans="1:6" s="28" customFormat="1" ht="15.75">
      <c r="A40" s="98" t="s">
        <v>38</v>
      </c>
      <c r="B40" s="98"/>
      <c r="C40" s="98"/>
      <c r="D40" s="98"/>
      <c r="E40" s="98"/>
      <c r="F40" s="30">
        <f>SUM(F37:F39)</f>
        <v>3385</v>
      </c>
    </row>
  </sheetData>
  <sheetProtection/>
  <mergeCells count="19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40:E40"/>
    <mergeCell ref="B28:E28"/>
    <mergeCell ref="B29:E29"/>
    <mergeCell ref="C36:E36"/>
    <mergeCell ref="C37:E37"/>
    <mergeCell ref="C38:E38"/>
    <mergeCell ref="C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3">
      <selection activeCell="A7" sqref="A7:IV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39</v>
      </c>
      <c r="B1" s="99"/>
      <c r="C1" s="99"/>
      <c r="D1" s="99"/>
      <c r="E1" s="99"/>
      <c r="F1" s="99"/>
      <c r="G1" s="71"/>
    </row>
    <row r="2" spans="1:8" ht="15.75">
      <c r="A2" s="99" t="s">
        <v>90</v>
      </c>
      <c r="B2" s="99"/>
      <c r="C2" s="99"/>
      <c r="D2" s="99"/>
      <c r="E2" s="99"/>
      <c r="F2" s="99"/>
      <c r="G2" s="9"/>
      <c r="H2" s="10"/>
    </row>
    <row r="3" ht="9" customHeight="1">
      <c r="I3" s="32"/>
    </row>
    <row r="4" spans="1:6" ht="15.75" hidden="1" outlineLevel="1">
      <c r="A4" s="12" t="s">
        <v>89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455.5</v>
      </c>
      <c r="E5" s="12" t="s">
        <v>18</v>
      </c>
      <c r="F5" s="12"/>
    </row>
    <row r="6" ht="9" customHeight="1" collapsed="1"/>
    <row r="7" spans="1:9" ht="15.75">
      <c r="A7" s="9"/>
      <c r="C7" s="9"/>
      <c r="D7" s="13"/>
      <c r="E7" s="9"/>
      <c r="F7" s="9"/>
      <c r="G7" s="11"/>
      <c r="H7" s="11"/>
      <c r="I7" s="11"/>
    </row>
    <row r="8" spans="1:9" ht="15.75">
      <c r="A8" s="9" t="s">
        <v>20</v>
      </c>
      <c r="C8" s="12"/>
      <c r="D8" s="14">
        <f>C15</f>
        <v>-10083.2</v>
      </c>
      <c r="E8" s="12" t="s">
        <v>21</v>
      </c>
      <c r="F8" s="12"/>
      <c r="G8" s="16" t="s">
        <v>42</v>
      </c>
      <c r="H8" s="16">
        <v>9.36</v>
      </c>
      <c r="I8" s="66">
        <f>H8*12*H19</f>
        <v>51161.759999999995</v>
      </c>
    </row>
    <row r="9" spans="2:9" ht="15.75">
      <c r="B9" s="12"/>
      <c r="C9" s="12"/>
      <c r="D9" s="12"/>
      <c r="E9" s="12"/>
      <c r="F9" s="15" t="s">
        <v>22</v>
      </c>
      <c r="G9" s="16" t="s">
        <v>43</v>
      </c>
      <c r="H9" s="16">
        <v>3.2</v>
      </c>
      <c r="I9" s="67">
        <f>H9*12*H19</f>
        <v>17491.200000000004</v>
      </c>
    </row>
    <row r="10" spans="1:9" s="11" customFormat="1" ht="28.5" customHeight="1">
      <c r="A10" s="4" t="s">
        <v>23</v>
      </c>
      <c r="B10" s="16" t="s">
        <v>24</v>
      </c>
      <c r="C10" s="17" t="s">
        <v>25</v>
      </c>
      <c r="D10" s="17" t="s">
        <v>0</v>
      </c>
      <c r="E10" s="17" t="s">
        <v>26</v>
      </c>
      <c r="F10" s="65" t="s">
        <v>40</v>
      </c>
      <c r="G10" s="16" t="s">
        <v>50</v>
      </c>
      <c r="H10" s="16">
        <v>1.16</v>
      </c>
      <c r="I10" s="67">
        <f>H10*12*H19</f>
        <v>6340.5599999999995</v>
      </c>
    </row>
    <row r="11" spans="1:8" s="20" customFormat="1" ht="30" customHeight="1">
      <c r="A11" s="4">
        <v>1</v>
      </c>
      <c r="B11" s="18" t="s">
        <v>2</v>
      </c>
      <c r="C11" s="55">
        <v>-8325.74</v>
      </c>
      <c r="D11" s="53">
        <v>51161.88</v>
      </c>
      <c r="E11" s="53">
        <v>45788.76</v>
      </c>
      <c r="F11" s="53">
        <f>C11-D11+E11</f>
        <v>-13698.859999999993</v>
      </c>
      <c r="G11" s="19"/>
      <c r="H11" s="19"/>
    </row>
    <row r="12" spans="1:8" s="20" customFormat="1" ht="15.75">
      <c r="A12" s="4">
        <v>2</v>
      </c>
      <c r="B12" s="18" t="s">
        <v>3</v>
      </c>
      <c r="C12" s="55">
        <v>-925.06</v>
      </c>
      <c r="D12" s="53">
        <v>5684.52</v>
      </c>
      <c r="E12" s="53">
        <v>5087.52</v>
      </c>
      <c r="F12" s="53">
        <f>C12-D12+E12</f>
        <v>-1522.0599999999995</v>
      </c>
      <c r="G12" s="19"/>
      <c r="H12" s="19"/>
    </row>
    <row r="13" spans="1:8" s="20" customFormat="1" ht="29.25" customHeight="1">
      <c r="A13" s="4">
        <v>3</v>
      </c>
      <c r="B13" s="18" t="s">
        <v>44</v>
      </c>
      <c r="C13" s="55">
        <v>-601.11</v>
      </c>
      <c r="D13" s="53">
        <v>2787.82</v>
      </c>
      <c r="E13" s="53">
        <v>2498.98</v>
      </c>
      <c r="F13" s="53">
        <f>C13-D13+E13</f>
        <v>-889.9500000000003</v>
      </c>
      <c r="G13" s="19"/>
      <c r="H13" s="19"/>
    </row>
    <row r="14" spans="1:8" s="20" customFormat="1" ht="30" customHeight="1">
      <c r="A14" s="4">
        <v>4</v>
      </c>
      <c r="B14" s="18" t="s">
        <v>52</v>
      </c>
      <c r="C14" s="55">
        <v>-231.29</v>
      </c>
      <c r="D14" s="53">
        <v>1421.28</v>
      </c>
      <c r="E14" s="53">
        <v>1272.02</v>
      </c>
      <c r="F14" s="53">
        <f>C14-D14+E14</f>
        <v>-380.54999999999995</v>
      </c>
      <c r="G14" s="19"/>
      <c r="H14" s="19"/>
    </row>
    <row r="15" spans="1:6" ht="19.5" customHeight="1">
      <c r="A15" s="4"/>
      <c r="B15" s="18" t="s">
        <v>4</v>
      </c>
      <c r="C15" s="54">
        <f>SUM(C11:C14)</f>
        <v>-10083.2</v>
      </c>
      <c r="D15" s="54">
        <f>SUM(D11:D14)</f>
        <v>61055.49999999999</v>
      </c>
      <c r="E15" s="54">
        <f>SUM(E11:E14)</f>
        <v>54647.28</v>
      </c>
      <c r="F15" s="54">
        <f>SUM(F11:F14)</f>
        <v>-16491.419999999995</v>
      </c>
    </row>
    <row r="16" ht="11.25" customHeight="1"/>
    <row r="17" spans="1:6" ht="15.75">
      <c r="A17" s="99" t="s">
        <v>27</v>
      </c>
      <c r="B17" s="99"/>
      <c r="C17" s="99"/>
      <c r="D17" s="99"/>
      <c r="E17" s="99"/>
      <c r="F17" s="99"/>
    </row>
    <row r="18" spans="1:8" ht="15.75">
      <c r="A18" s="71"/>
      <c r="B18" s="71"/>
      <c r="C18" s="71"/>
      <c r="D18" s="71"/>
      <c r="E18" s="71"/>
      <c r="F18" s="71"/>
      <c r="H18" s="5" t="s">
        <v>28</v>
      </c>
    </row>
    <row r="19" spans="1:8" ht="33" customHeight="1">
      <c r="A19" s="17" t="s">
        <v>41</v>
      </c>
      <c r="B19" s="100" t="s">
        <v>6</v>
      </c>
      <c r="C19" s="100"/>
      <c r="D19" s="100"/>
      <c r="E19" s="100"/>
      <c r="F19" s="21" t="s">
        <v>16</v>
      </c>
      <c r="G19" s="22"/>
      <c r="H19" s="5">
        <f>D5</f>
        <v>455.5</v>
      </c>
    </row>
    <row r="20" spans="1:10" ht="18" customHeight="1">
      <c r="A20" s="23">
        <v>1</v>
      </c>
      <c r="B20" s="101" t="s">
        <v>8</v>
      </c>
      <c r="C20" s="101"/>
      <c r="D20" s="101"/>
      <c r="E20" s="101"/>
      <c r="F20" s="1">
        <f>I9</f>
        <v>17491.200000000004</v>
      </c>
      <c r="G20" s="24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103" t="s">
        <v>52</v>
      </c>
      <c r="C21" s="103"/>
      <c r="D21" s="103"/>
      <c r="E21" s="103"/>
      <c r="F21" s="2">
        <f>D14</f>
        <v>1421.28</v>
      </c>
      <c r="G21" s="24"/>
    </row>
    <row r="22" spans="1:7" ht="18" customHeight="1">
      <c r="A22" s="25">
        <v>3</v>
      </c>
      <c r="B22" s="103" t="s">
        <v>32</v>
      </c>
      <c r="C22" s="103"/>
      <c r="D22" s="103"/>
      <c r="E22" s="103"/>
      <c r="F22" s="2">
        <f>I10</f>
        <v>6340.5599999999995</v>
      </c>
      <c r="G22" s="24"/>
    </row>
    <row r="23" spans="1:7" ht="18" customHeight="1">
      <c r="A23" s="25">
        <v>4</v>
      </c>
      <c r="B23" s="103" t="s">
        <v>11</v>
      </c>
      <c r="C23" s="103"/>
      <c r="D23" s="103"/>
      <c r="E23" s="103"/>
      <c r="F23" s="2">
        <f>F24+F25+F26</f>
        <v>2939</v>
      </c>
      <c r="G23" s="24"/>
    </row>
    <row r="24" spans="1:7" ht="16.5" customHeight="1">
      <c r="A24" s="25" t="s">
        <v>12</v>
      </c>
      <c r="B24" s="103" t="s">
        <v>33</v>
      </c>
      <c r="C24" s="103"/>
      <c r="D24" s="103"/>
      <c r="E24" s="103"/>
      <c r="F24" s="3">
        <f>F38</f>
        <v>791</v>
      </c>
      <c r="G24" s="12"/>
    </row>
    <row r="25" spans="1:7" ht="16.5" customHeight="1">
      <c r="A25" s="25" t="s">
        <v>12</v>
      </c>
      <c r="B25" s="103" t="s">
        <v>34</v>
      </c>
      <c r="C25" s="103"/>
      <c r="D25" s="103"/>
      <c r="E25" s="103"/>
      <c r="F25" s="3">
        <f>F37</f>
        <v>2148</v>
      </c>
      <c r="G25" s="12"/>
    </row>
    <row r="26" spans="1:7" ht="16.5" customHeight="1">
      <c r="A26" s="25" t="s">
        <v>12</v>
      </c>
      <c r="B26" s="103" t="s">
        <v>35</v>
      </c>
      <c r="C26" s="103"/>
      <c r="D26" s="103"/>
      <c r="E26" s="103"/>
      <c r="F26" s="3">
        <v>0</v>
      </c>
      <c r="G26" s="12"/>
    </row>
    <row r="27" spans="1:7" ht="17.25" customHeight="1">
      <c r="A27" s="25">
        <v>5</v>
      </c>
      <c r="B27" s="105" t="s">
        <v>47</v>
      </c>
      <c r="C27" s="105"/>
      <c r="D27" s="105"/>
      <c r="E27" s="105"/>
      <c r="F27" s="3">
        <f>0.69*12*H19</f>
        <v>3771.5399999999995</v>
      </c>
      <c r="G27" s="12"/>
    </row>
    <row r="28" spans="1:7" ht="17.25" customHeight="1">
      <c r="A28" s="25">
        <v>6</v>
      </c>
      <c r="B28" s="105" t="s">
        <v>49</v>
      </c>
      <c r="C28" s="105"/>
      <c r="D28" s="105"/>
      <c r="E28" s="105"/>
      <c r="F28" s="3">
        <f>D12+D13</f>
        <v>8472.34</v>
      </c>
      <c r="G28" s="12"/>
    </row>
    <row r="29" spans="1:7" s="28" customFormat="1" ht="21" customHeight="1">
      <c r="A29" s="26"/>
      <c r="B29" s="107" t="s">
        <v>13</v>
      </c>
      <c r="C29" s="107"/>
      <c r="D29" s="107"/>
      <c r="E29" s="107"/>
      <c r="F29" s="27">
        <f>F20+F21+F22+F23+F28+F27</f>
        <v>40435.920000000006</v>
      </c>
      <c r="G29" s="9"/>
    </row>
    <row r="31" spans="1:6" ht="18" customHeight="1">
      <c r="A31" s="70" t="s">
        <v>97</v>
      </c>
      <c r="B31" s="70"/>
      <c r="C31" s="70"/>
      <c r="D31" s="70"/>
      <c r="E31" s="70"/>
      <c r="F31" s="3">
        <f>D7+D15-F29</f>
        <v>20619.579999999987</v>
      </c>
    </row>
    <row r="32" spans="1:6" ht="20.25" customHeight="1">
      <c r="A32" s="70" t="s">
        <v>95</v>
      </c>
      <c r="B32" s="70"/>
      <c r="C32" s="70"/>
      <c r="D32" s="70"/>
      <c r="E32" s="70"/>
      <c r="F32" s="3">
        <f>F15</f>
        <v>-16491.419999999995</v>
      </c>
    </row>
    <row r="33" spans="1:6" ht="18" customHeight="1">
      <c r="A33" s="69" t="s">
        <v>96</v>
      </c>
      <c r="B33" s="69"/>
      <c r="C33" s="69"/>
      <c r="D33" s="69"/>
      <c r="E33" s="69"/>
      <c r="F33" s="3">
        <f>F31+F32</f>
        <v>4128.159999999993</v>
      </c>
    </row>
    <row r="34" ht="11.25" customHeight="1"/>
    <row r="36" spans="1:6" ht="15.75">
      <c r="A36" s="29" t="s">
        <v>23</v>
      </c>
      <c r="B36" s="29" t="s">
        <v>15</v>
      </c>
      <c r="C36" s="108" t="s">
        <v>36</v>
      </c>
      <c r="D36" s="109"/>
      <c r="E36" s="110"/>
      <c r="F36" s="29" t="s">
        <v>37</v>
      </c>
    </row>
    <row r="37" spans="1:6" s="34" customFormat="1" ht="27" customHeight="1">
      <c r="A37" s="33"/>
      <c r="B37" s="37" t="s">
        <v>94</v>
      </c>
      <c r="C37" s="111" t="s">
        <v>91</v>
      </c>
      <c r="D37" s="112"/>
      <c r="E37" s="113"/>
      <c r="F37" s="38">
        <f>12*179</f>
        <v>2148</v>
      </c>
    </row>
    <row r="38" spans="1:6" s="36" customFormat="1" ht="31.5" customHeight="1">
      <c r="A38" s="35"/>
      <c r="B38" s="39">
        <v>42110</v>
      </c>
      <c r="C38" s="120" t="s">
        <v>92</v>
      </c>
      <c r="D38" s="121"/>
      <c r="E38" s="122"/>
      <c r="F38" s="40">
        <v>791</v>
      </c>
    </row>
    <row r="39" spans="1:6" ht="15.75">
      <c r="A39" s="4"/>
      <c r="B39" s="6"/>
      <c r="C39" s="95"/>
      <c r="D39" s="96"/>
      <c r="E39" s="97"/>
      <c r="F39" s="7"/>
    </row>
    <row r="40" spans="1:6" s="28" customFormat="1" ht="15.75">
      <c r="A40" s="98" t="s">
        <v>38</v>
      </c>
      <c r="B40" s="98"/>
      <c r="C40" s="98"/>
      <c r="D40" s="98"/>
      <c r="E40" s="98"/>
      <c r="F40" s="30">
        <f>SUM(F37:F39)</f>
        <v>2939</v>
      </c>
    </row>
  </sheetData>
  <sheetProtection selectLockedCells="1" selectUnlockedCells="1"/>
  <mergeCells count="19">
    <mergeCell ref="A40:E40"/>
    <mergeCell ref="B28:E28"/>
    <mergeCell ref="B29:E29"/>
    <mergeCell ref="C36:E36"/>
    <mergeCell ref="C37:E37"/>
    <mergeCell ref="C38:E38"/>
    <mergeCell ref="C39:E39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39</v>
      </c>
      <c r="B1" s="99"/>
      <c r="C1" s="99"/>
      <c r="D1" s="99"/>
      <c r="E1" s="99"/>
      <c r="F1" s="99"/>
      <c r="G1" s="8"/>
    </row>
    <row r="2" spans="1:8" ht="15.75">
      <c r="A2" s="99" t="s">
        <v>90</v>
      </c>
      <c r="B2" s="99"/>
      <c r="C2" s="99"/>
      <c r="D2" s="99"/>
      <c r="E2" s="99"/>
      <c r="F2" s="99"/>
      <c r="G2" s="9"/>
      <c r="H2" s="10"/>
    </row>
    <row r="3" ht="9" customHeight="1">
      <c r="I3" s="32"/>
    </row>
    <row r="4" spans="1:6" ht="15.75" hidden="1" outlineLevel="1">
      <c r="A4" s="12" t="s">
        <v>89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455.5</v>
      </c>
      <c r="E5" s="12" t="s">
        <v>18</v>
      </c>
      <c r="F5" s="12"/>
    </row>
    <row r="6" ht="9" customHeight="1" collapsed="1"/>
    <row r="7" spans="1:9" ht="15.75">
      <c r="A7" s="9" t="s">
        <v>19</v>
      </c>
      <c r="C7" s="9"/>
      <c r="D7" s="13">
        <f>'2014'!F31</f>
        <v>-572.1700000000055</v>
      </c>
      <c r="E7" s="9" t="s">
        <v>21</v>
      </c>
      <c r="F7" s="9"/>
      <c r="G7" s="11"/>
      <c r="H7" s="11"/>
      <c r="I7" s="11" t="s">
        <v>93</v>
      </c>
    </row>
    <row r="8" spans="1:9" ht="15.75">
      <c r="A8" s="9" t="s">
        <v>20</v>
      </c>
      <c r="C8" s="12"/>
      <c r="D8" s="14">
        <v>-14069.569999999996</v>
      </c>
      <c r="E8" s="12" t="s">
        <v>21</v>
      </c>
      <c r="F8" s="12"/>
      <c r="G8" s="16" t="s">
        <v>42</v>
      </c>
      <c r="H8" s="16">
        <v>9.36</v>
      </c>
      <c r="I8" s="66">
        <f>H8*12*H19</f>
        <v>51161.759999999995</v>
      </c>
    </row>
    <row r="9" spans="2:9" ht="15.75">
      <c r="B9" s="12"/>
      <c r="C9" s="12"/>
      <c r="D9" s="12"/>
      <c r="E9" s="12"/>
      <c r="F9" s="15" t="s">
        <v>22</v>
      </c>
      <c r="G9" s="16" t="s">
        <v>43</v>
      </c>
      <c r="H9" s="16">
        <v>3.2</v>
      </c>
      <c r="I9" s="67">
        <f>H9*12*H19</f>
        <v>17491.200000000004</v>
      </c>
    </row>
    <row r="10" spans="1:9" s="11" customFormat="1" ht="28.5" customHeight="1">
      <c r="A10" s="4" t="s">
        <v>23</v>
      </c>
      <c r="B10" s="16" t="s">
        <v>24</v>
      </c>
      <c r="C10" s="17" t="s">
        <v>25</v>
      </c>
      <c r="D10" s="17" t="s">
        <v>0</v>
      </c>
      <c r="E10" s="17" t="s">
        <v>26</v>
      </c>
      <c r="F10" s="65" t="s">
        <v>40</v>
      </c>
      <c r="G10" s="16" t="s">
        <v>50</v>
      </c>
      <c r="H10" s="16">
        <v>1.66</v>
      </c>
      <c r="I10" s="67">
        <f>H10*12*H19</f>
        <v>9073.56</v>
      </c>
    </row>
    <row r="11" spans="1:9" s="20" customFormat="1" ht="30" customHeight="1">
      <c r="A11" s="4">
        <v>1</v>
      </c>
      <c r="B11" s="18" t="s">
        <v>2</v>
      </c>
      <c r="C11" s="55">
        <v>-11774.619999999995</v>
      </c>
      <c r="D11" s="53">
        <v>51161.88</v>
      </c>
      <c r="E11" s="53">
        <v>45788.76</v>
      </c>
      <c r="F11" s="53">
        <f>C11-D11+E11</f>
        <v>-17147.73999999999</v>
      </c>
      <c r="G11" s="19" t="s">
        <v>127</v>
      </c>
      <c r="H11" s="19">
        <v>0.57</v>
      </c>
      <c r="I11" s="20">
        <f>H11*12*H19</f>
        <v>3115.62</v>
      </c>
    </row>
    <row r="12" spans="1:8" s="20" customFormat="1" ht="15.75">
      <c r="A12" s="4">
        <v>2</v>
      </c>
      <c r="B12" s="18" t="s">
        <v>3</v>
      </c>
      <c r="C12" s="55">
        <v>-1308.2700000000004</v>
      </c>
      <c r="D12" s="53">
        <v>5684.52</v>
      </c>
      <c r="E12" s="53">
        <v>5087.52</v>
      </c>
      <c r="F12" s="53">
        <f>C12-D12+E12</f>
        <v>-1905.2700000000004</v>
      </c>
      <c r="G12" s="19"/>
      <c r="H12" s="19"/>
    </row>
    <row r="13" spans="1:8" s="20" customFormat="1" ht="29.25" customHeight="1">
      <c r="A13" s="4">
        <v>3</v>
      </c>
      <c r="B13" s="18" t="s">
        <v>44</v>
      </c>
      <c r="C13" s="55">
        <v>-659.5799999999999</v>
      </c>
      <c r="D13" s="53">
        <v>2787.72</v>
      </c>
      <c r="E13" s="53">
        <v>2494.98</v>
      </c>
      <c r="F13" s="53">
        <f>C13-D13+E13</f>
        <v>-952.3199999999997</v>
      </c>
      <c r="G13" s="19"/>
      <c r="H13" s="19"/>
    </row>
    <row r="14" spans="1:8" s="20" customFormat="1" ht="30" customHeight="1">
      <c r="A14" s="4">
        <v>4</v>
      </c>
      <c r="B14" s="18" t="s">
        <v>52</v>
      </c>
      <c r="C14" s="55">
        <v>-327.0999999999999</v>
      </c>
      <c r="D14" s="53">
        <v>1421.28</v>
      </c>
      <c r="E14" s="53">
        <v>1272.02</v>
      </c>
      <c r="F14" s="53">
        <f>C14-D14+E14</f>
        <v>-476.3599999999999</v>
      </c>
      <c r="G14" s="19"/>
      <c r="H14" s="19"/>
    </row>
    <row r="15" spans="1:6" ht="19.5" customHeight="1">
      <c r="A15" s="4"/>
      <c r="B15" s="18" t="s">
        <v>4</v>
      </c>
      <c r="C15" s="54">
        <f>SUM(C11:C14)</f>
        <v>-14069.569999999996</v>
      </c>
      <c r="D15" s="54">
        <f>SUM(D11:D14)</f>
        <v>61055.399999999994</v>
      </c>
      <c r="E15" s="54">
        <f>SUM(E11:E14)</f>
        <v>54643.28</v>
      </c>
      <c r="F15" s="54">
        <f>SUM(F11:F14)</f>
        <v>-20481.68999999999</v>
      </c>
    </row>
    <row r="16" ht="11.25" customHeight="1"/>
    <row r="17" spans="1:6" ht="15.75">
      <c r="A17" s="99" t="s">
        <v>27</v>
      </c>
      <c r="B17" s="99"/>
      <c r="C17" s="99"/>
      <c r="D17" s="99"/>
      <c r="E17" s="99"/>
      <c r="F17" s="99"/>
    </row>
    <row r="18" spans="1:8" ht="15.75">
      <c r="A18" s="31"/>
      <c r="B18" s="8"/>
      <c r="C18" s="8"/>
      <c r="D18" s="8"/>
      <c r="E18" s="8"/>
      <c r="F18" s="8"/>
      <c r="H18" s="5" t="s">
        <v>28</v>
      </c>
    </row>
    <row r="19" spans="1:8" ht="33" customHeight="1">
      <c r="A19" s="17" t="s">
        <v>41</v>
      </c>
      <c r="B19" s="100" t="s">
        <v>6</v>
      </c>
      <c r="C19" s="100"/>
      <c r="D19" s="100"/>
      <c r="E19" s="100"/>
      <c r="F19" s="21" t="s">
        <v>16</v>
      </c>
      <c r="G19" s="22"/>
      <c r="H19" s="5">
        <f>D5</f>
        <v>455.5</v>
      </c>
    </row>
    <row r="20" spans="1:10" ht="18" customHeight="1">
      <c r="A20" s="23">
        <v>1</v>
      </c>
      <c r="B20" s="101" t="s">
        <v>8</v>
      </c>
      <c r="C20" s="101"/>
      <c r="D20" s="101"/>
      <c r="E20" s="101"/>
      <c r="F20" s="1">
        <f>I9</f>
        <v>17491.200000000004</v>
      </c>
      <c r="G20" s="24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103" t="s">
        <v>52</v>
      </c>
      <c r="C21" s="103"/>
      <c r="D21" s="103"/>
      <c r="E21" s="103"/>
      <c r="F21" s="2">
        <f>D14</f>
        <v>1421.28</v>
      </c>
      <c r="G21" s="24"/>
    </row>
    <row r="22" spans="1:7" ht="18" customHeight="1">
      <c r="A22" s="25">
        <v>3</v>
      </c>
      <c r="B22" s="103" t="s">
        <v>32</v>
      </c>
      <c r="C22" s="103"/>
      <c r="D22" s="103"/>
      <c r="E22" s="103"/>
      <c r="F22" s="2">
        <f>I10</f>
        <v>9073.56</v>
      </c>
      <c r="G22" s="24"/>
    </row>
    <row r="23" spans="1:7" ht="18" customHeight="1">
      <c r="A23" s="25">
        <v>4</v>
      </c>
      <c r="B23" s="103" t="s">
        <v>11</v>
      </c>
      <c r="C23" s="103"/>
      <c r="D23" s="103"/>
      <c r="E23" s="103"/>
      <c r="F23" s="2">
        <f>F24+F25+F26</f>
        <v>2939</v>
      </c>
      <c r="G23" s="24"/>
    </row>
    <row r="24" spans="1:7" ht="16.5" customHeight="1">
      <c r="A24" s="25" t="s">
        <v>12</v>
      </c>
      <c r="B24" s="103" t="s">
        <v>33</v>
      </c>
      <c r="C24" s="103"/>
      <c r="D24" s="103"/>
      <c r="E24" s="103"/>
      <c r="F24" s="3">
        <f>F38</f>
        <v>791</v>
      </c>
      <c r="G24" s="12"/>
    </row>
    <row r="25" spans="1:7" ht="16.5" customHeight="1">
      <c r="A25" s="25" t="s">
        <v>12</v>
      </c>
      <c r="B25" s="103" t="s">
        <v>34</v>
      </c>
      <c r="C25" s="103"/>
      <c r="D25" s="103"/>
      <c r="E25" s="103"/>
      <c r="F25" s="3">
        <f>F37</f>
        <v>2148</v>
      </c>
      <c r="G25" s="12"/>
    </row>
    <row r="26" spans="1:7" ht="16.5" customHeight="1">
      <c r="A26" s="25" t="s">
        <v>12</v>
      </c>
      <c r="B26" s="103" t="s">
        <v>35</v>
      </c>
      <c r="C26" s="103"/>
      <c r="D26" s="103"/>
      <c r="E26" s="103"/>
      <c r="F26" s="3">
        <v>0</v>
      </c>
      <c r="G26" s="12"/>
    </row>
    <row r="27" spans="1:7" ht="17.25" customHeight="1">
      <c r="A27" s="25">
        <v>5</v>
      </c>
      <c r="B27" s="105" t="s">
        <v>47</v>
      </c>
      <c r="C27" s="105"/>
      <c r="D27" s="105"/>
      <c r="E27" s="105"/>
      <c r="F27" s="3">
        <f>I11</f>
        <v>3115.62</v>
      </c>
      <c r="G27" s="12"/>
    </row>
    <row r="28" spans="1:7" ht="17.25" customHeight="1">
      <c r="A28" s="25">
        <v>6</v>
      </c>
      <c r="B28" s="105" t="s">
        <v>49</v>
      </c>
      <c r="C28" s="105"/>
      <c r="D28" s="105"/>
      <c r="E28" s="105"/>
      <c r="F28" s="3">
        <f>D12+D13</f>
        <v>8472.24</v>
      </c>
      <c r="G28" s="12"/>
    </row>
    <row r="29" spans="1:7" s="28" customFormat="1" ht="21" customHeight="1">
      <c r="A29" s="26"/>
      <c r="B29" s="107" t="s">
        <v>13</v>
      </c>
      <c r="C29" s="107"/>
      <c r="D29" s="107"/>
      <c r="E29" s="107"/>
      <c r="F29" s="27">
        <f>F20+F21+F22+F23+F28+F27</f>
        <v>42512.9</v>
      </c>
      <c r="G29" s="9"/>
    </row>
    <row r="31" spans="1:6" ht="18" customHeight="1">
      <c r="A31" s="70" t="s">
        <v>97</v>
      </c>
      <c r="B31" s="70"/>
      <c r="C31" s="70"/>
      <c r="D31" s="70"/>
      <c r="E31" s="70"/>
      <c r="F31" s="3">
        <f>D7+D15-F29</f>
        <v>17970.329999999987</v>
      </c>
    </row>
    <row r="32" spans="1:6" ht="20.25" customHeight="1">
      <c r="A32" s="68" t="s">
        <v>95</v>
      </c>
      <c r="B32" s="68"/>
      <c r="C32" s="68"/>
      <c r="D32" s="68"/>
      <c r="E32" s="68"/>
      <c r="F32" s="3">
        <f>F15</f>
        <v>-20481.68999999999</v>
      </c>
    </row>
    <row r="33" spans="1:6" ht="18" customHeight="1">
      <c r="A33" s="69" t="s">
        <v>96</v>
      </c>
      <c r="B33" s="69"/>
      <c r="C33" s="69"/>
      <c r="D33" s="69"/>
      <c r="E33" s="69"/>
      <c r="F33" s="3">
        <f>F31+F32</f>
        <v>-2511.360000000004</v>
      </c>
    </row>
    <row r="34" ht="11.25" customHeight="1"/>
    <row r="36" spans="1:6" ht="15.75">
      <c r="A36" s="29" t="s">
        <v>23</v>
      </c>
      <c r="B36" s="29" t="s">
        <v>15</v>
      </c>
      <c r="C36" s="108" t="s">
        <v>36</v>
      </c>
      <c r="D36" s="109"/>
      <c r="E36" s="110"/>
      <c r="F36" s="29" t="s">
        <v>37</v>
      </c>
    </row>
    <row r="37" spans="1:6" s="34" customFormat="1" ht="27" customHeight="1">
      <c r="A37" s="33"/>
      <c r="B37" s="37" t="s">
        <v>94</v>
      </c>
      <c r="C37" s="111" t="s">
        <v>91</v>
      </c>
      <c r="D37" s="112"/>
      <c r="E37" s="113"/>
      <c r="F37" s="38">
        <f>12*179</f>
        <v>2148</v>
      </c>
    </row>
    <row r="38" spans="1:6" s="36" customFormat="1" ht="31.5" customHeight="1">
      <c r="A38" s="35"/>
      <c r="B38" s="39">
        <v>42110</v>
      </c>
      <c r="C38" s="120" t="s">
        <v>92</v>
      </c>
      <c r="D38" s="121"/>
      <c r="E38" s="122"/>
      <c r="F38" s="40">
        <v>791</v>
      </c>
    </row>
    <row r="39" spans="1:6" ht="15.75">
      <c r="A39" s="4"/>
      <c r="B39" s="6"/>
      <c r="C39" s="95"/>
      <c r="D39" s="96"/>
      <c r="E39" s="97"/>
      <c r="F39" s="7"/>
    </row>
    <row r="40" spans="1:6" s="28" customFormat="1" ht="15.75">
      <c r="A40" s="98" t="s">
        <v>38</v>
      </c>
      <c r="B40" s="98"/>
      <c r="C40" s="98"/>
      <c r="D40" s="98"/>
      <c r="E40" s="98"/>
      <c r="F40" s="30">
        <f>SUM(F37:F39)</f>
        <v>2939</v>
      </c>
    </row>
  </sheetData>
  <sheetProtection selectLockedCells="1" selectUnlockedCells="1"/>
  <mergeCells count="19">
    <mergeCell ref="C36:E36"/>
    <mergeCell ref="C37:E37"/>
    <mergeCell ref="C39:E39"/>
    <mergeCell ref="A40:E40"/>
    <mergeCell ref="C38:E38"/>
    <mergeCell ref="B29:E29"/>
    <mergeCell ref="B22:E22"/>
    <mergeCell ref="B23:E23"/>
    <mergeCell ref="B24:E24"/>
    <mergeCell ref="B25:E25"/>
    <mergeCell ref="B26:E26"/>
    <mergeCell ref="B28:E28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98</v>
      </c>
      <c r="B1" s="99"/>
      <c r="C1" s="99"/>
      <c r="D1" s="99"/>
      <c r="E1" s="99"/>
      <c r="F1" s="99"/>
      <c r="G1" s="72"/>
    </row>
    <row r="2" spans="1:8" ht="15.75">
      <c r="A2" s="99" t="s">
        <v>90</v>
      </c>
      <c r="B2" s="99"/>
      <c r="C2" s="99"/>
      <c r="D2" s="99"/>
      <c r="E2" s="99"/>
      <c r="F2" s="99"/>
      <c r="G2" s="9"/>
      <c r="H2" s="10"/>
    </row>
    <row r="3" ht="9" customHeight="1">
      <c r="I3" s="32"/>
    </row>
    <row r="4" spans="1:6" ht="15.75" hidden="1" outlineLevel="1">
      <c r="A4" s="12" t="s">
        <v>89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455.5</v>
      </c>
      <c r="E5" s="12" t="s">
        <v>18</v>
      </c>
      <c r="F5" s="12"/>
    </row>
    <row r="6" ht="9" customHeight="1" collapsed="1"/>
    <row r="7" spans="1:9" ht="15.75">
      <c r="A7" s="9" t="s">
        <v>99</v>
      </c>
      <c r="C7" s="9"/>
      <c r="D7" s="13">
        <f>'2013'!B34</f>
        <v>-15381.66</v>
      </c>
      <c r="E7" s="9" t="s">
        <v>21</v>
      </c>
      <c r="F7" s="9"/>
      <c r="G7" s="11"/>
      <c r="H7" s="11"/>
      <c r="I7" s="11" t="s">
        <v>93</v>
      </c>
    </row>
    <row r="8" spans="1:9" ht="15.75">
      <c r="A8" s="9" t="s">
        <v>20</v>
      </c>
      <c r="C8" s="12"/>
      <c r="D8" s="14">
        <f>C15</f>
        <v>-10083.2</v>
      </c>
      <c r="E8" s="12" t="s">
        <v>21</v>
      </c>
      <c r="F8" s="12"/>
      <c r="G8" s="16" t="s">
        <v>42</v>
      </c>
      <c r="H8" s="16">
        <v>9.36</v>
      </c>
      <c r="I8" s="66">
        <f>H8*12*H19</f>
        <v>51161.759999999995</v>
      </c>
    </row>
    <row r="9" spans="2:9" ht="15.75">
      <c r="B9" s="12"/>
      <c r="C9" s="12"/>
      <c r="D9" s="12"/>
      <c r="E9" s="12"/>
      <c r="F9" s="15" t="s">
        <v>22</v>
      </c>
      <c r="G9" s="16" t="s">
        <v>43</v>
      </c>
      <c r="H9" s="16">
        <v>3.2</v>
      </c>
      <c r="I9" s="67">
        <f>H9*12*H19</f>
        <v>17491.200000000004</v>
      </c>
    </row>
    <row r="10" spans="1:9" s="11" customFormat="1" ht="28.5" customHeight="1">
      <c r="A10" s="4" t="s">
        <v>23</v>
      </c>
      <c r="B10" s="16" t="s">
        <v>24</v>
      </c>
      <c r="C10" s="17" t="s">
        <v>100</v>
      </c>
      <c r="D10" s="17" t="s">
        <v>0</v>
      </c>
      <c r="E10" s="17" t="s">
        <v>26</v>
      </c>
      <c r="F10" s="65" t="s">
        <v>101</v>
      </c>
      <c r="G10" s="16" t="s">
        <v>50</v>
      </c>
      <c r="H10" s="16">
        <v>1.66</v>
      </c>
      <c r="I10" s="67">
        <f>H10*12*H19</f>
        <v>9073.56</v>
      </c>
    </row>
    <row r="11" spans="1:9" s="20" customFormat="1" ht="30" customHeight="1">
      <c r="A11" s="4">
        <v>1</v>
      </c>
      <c r="B11" s="18" t="s">
        <v>2</v>
      </c>
      <c r="C11" s="55">
        <v>-8325.74</v>
      </c>
      <c r="D11" s="53">
        <f>51161.88+24.99</f>
        <v>51186.869999999995</v>
      </c>
      <c r="E11" s="53">
        <v>47737.99</v>
      </c>
      <c r="F11" s="53">
        <f>C11-D11+E11</f>
        <v>-11774.619999999995</v>
      </c>
      <c r="G11" s="19" t="s">
        <v>127</v>
      </c>
      <c r="H11" s="19">
        <v>0.57</v>
      </c>
      <c r="I11" s="20">
        <f>H11*12*H19</f>
        <v>3115.62</v>
      </c>
    </row>
    <row r="12" spans="1:8" s="20" customFormat="1" ht="15.75">
      <c r="A12" s="4">
        <v>2</v>
      </c>
      <c r="B12" s="18" t="s">
        <v>3</v>
      </c>
      <c r="C12" s="55">
        <v>-925.06</v>
      </c>
      <c r="D12" s="53">
        <f>5684.52+2.78</f>
        <v>5687.3</v>
      </c>
      <c r="E12" s="53">
        <v>5304.09</v>
      </c>
      <c r="F12" s="53">
        <f>C12-D12+E12</f>
        <v>-1308.2700000000004</v>
      </c>
      <c r="G12" s="19"/>
      <c r="H12" s="19"/>
    </row>
    <row r="13" spans="1:8" s="20" customFormat="1" ht="29.25" customHeight="1">
      <c r="A13" s="4">
        <v>3</v>
      </c>
      <c r="B13" s="18" t="s">
        <v>44</v>
      </c>
      <c r="C13" s="55">
        <v>-601.11</v>
      </c>
      <c r="D13" s="53">
        <f>2787.72+1.36</f>
        <v>2789.08</v>
      </c>
      <c r="E13" s="53">
        <v>2730.61</v>
      </c>
      <c r="F13" s="53">
        <f>C13-D13+E13</f>
        <v>-659.5799999999999</v>
      </c>
      <c r="G13" s="19"/>
      <c r="H13" s="19"/>
    </row>
    <row r="14" spans="1:8" s="20" customFormat="1" ht="30" customHeight="1">
      <c r="A14" s="4">
        <v>4</v>
      </c>
      <c r="B14" s="18" t="s">
        <v>52</v>
      </c>
      <c r="C14" s="55">
        <v>-231.29</v>
      </c>
      <c r="D14" s="53">
        <f>1421.28+0.7</f>
        <v>1421.98</v>
      </c>
      <c r="E14" s="53">
        <v>1326.17</v>
      </c>
      <c r="F14" s="53">
        <f>C14-D14+E14</f>
        <v>-327.0999999999999</v>
      </c>
      <c r="G14" s="19"/>
      <c r="H14" s="19"/>
    </row>
    <row r="15" spans="1:6" ht="19.5" customHeight="1">
      <c r="A15" s="4"/>
      <c r="B15" s="18" t="s">
        <v>4</v>
      </c>
      <c r="C15" s="54">
        <f>SUM(C11:C14)</f>
        <v>-10083.2</v>
      </c>
      <c r="D15" s="54">
        <f>SUM(D11:D14)</f>
        <v>61085.23</v>
      </c>
      <c r="E15" s="54">
        <f>SUM(E11:E14)</f>
        <v>57098.86</v>
      </c>
      <c r="F15" s="54">
        <f>SUM(F11:F14)</f>
        <v>-14069.569999999996</v>
      </c>
    </row>
    <row r="16" ht="11.25" customHeight="1"/>
    <row r="17" spans="1:6" ht="15.75">
      <c r="A17" s="99" t="s">
        <v>27</v>
      </c>
      <c r="B17" s="99"/>
      <c r="C17" s="99"/>
      <c r="D17" s="99"/>
      <c r="E17" s="99"/>
      <c r="F17" s="99"/>
    </row>
    <row r="18" spans="1:8" ht="15.75">
      <c r="A18" s="72"/>
      <c r="B18" s="72"/>
      <c r="C18" s="72"/>
      <c r="D18" s="72"/>
      <c r="E18" s="72"/>
      <c r="F18" s="72"/>
      <c r="H18" s="5" t="s">
        <v>28</v>
      </c>
    </row>
    <row r="19" spans="1:8" ht="33" customHeight="1">
      <c r="A19" s="17" t="s">
        <v>41</v>
      </c>
      <c r="B19" s="100" t="s">
        <v>6</v>
      </c>
      <c r="C19" s="100"/>
      <c r="D19" s="100"/>
      <c r="E19" s="100"/>
      <c r="F19" s="21" t="s">
        <v>16</v>
      </c>
      <c r="G19" s="22"/>
      <c r="H19" s="5">
        <f>D5</f>
        <v>455.5</v>
      </c>
    </row>
    <row r="20" spans="1:10" ht="18" customHeight="1">
      <c r="A20" s="23">
        <v>1</v>
      </c>
      <c r="B20" s="101" t="s">
        <v>8</v>
      </c>
      <c r="C20" s="101"/>
      <c r="D20" s="101"/>
      <c r="E20" s="101"/>
      <c r="F20" s="1">
        <f>I9</f>
        <v>17491.200000000004</v>
      </c>
      <c r="G20" s="24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103" t="s">
        <v>52</v>
      </c>
      <c r="C21" s="103"/>
      <c r="D21" s="103"/>
      <c r="E21" s="103"/>
      <c r="F21" s="2">
        <f>D14</f>
        <v>1421.98</v>
      </c>
      <c r="G21" s="24"/>
    </row>
    <row r="22" spans="1:7" ht="18" customHeight="1">
      <c r="A22" s="25">
        <v>3</v>
      </c>
      <c r="B22" s="103" t="s">
        <v>32</v>
      </c>
      <c r="C22" s="103"/>
      <c r="D22" s="103"/>
      <c r="E22" s="103"/>
      <c r="F22" s="2">
        <f>I10</f>
        <v>9073.56</v>
      </c>
      <c r="G22" s="24"/>
    </row>
    <row r="23" spans="1:7" ht="18" customHeight="1">
      <c r="A23" s="25">
        <v>4</v>
      </c>
      <c r="B23" s="103" t="s">
        <v>11</v>
      </c>
      <c r="C23" s="103"/>
      <c r="D23" s="103"/>
      <c r="E23" s="103"/>
      <c r="F23" s="2">
        <f>F24+F25+F26</f>
        <v>6697</v>
      </c>
      <c r="G23" s="24"/>
    </row>
    <row r="24" spans="1:7" ht="16.5" customHeight="1">
      <c r="A24" s="25" t="s">
        <v>12</v>
      </c>
      <c r="B24" s="103" t="s">
        <v>33</v>
      </c>
      <c r="C24" s="103"/>
      <c r="D24" s="103"/>
      <c r="E24" s="103"/>
      <c r="F24" s="3">
        <f>F41</f>
        <v>566</v>
      </c>
      <c r="G24" s="12"/>
    </row>
    <row r="25" spans="1:7" ht="16.5" customHeight="1">
      <c r="A25" s="25" t="s">
        <v>12</v>
      </c>
      <c r="B25" s="103" t="s">
        <v>34</v>
      </c>
      <c r="C25" s="103"/>
      <c r="D25" s="103"/>
      <c r="E25" s="103"/>
      <c r="F25" s="3">
        <f>F37+F38+F39</f>
        <v>3528</v>
      </c>
      <c r="G25" s="12"/>
    </row>
    <row r="26" spans="1:7" ht="16.5" customHeight="1">
      <c r="A26" s="25" t="s">
        <v>12</v>
      </c>
      <c r="B26" s="103" t="s">
        <v>108</v>
      </c>
      <c r="C26" s="103"/>
      <c r="D26" s="103"/>
      <c r="E26" s="103"/>
      <c r="F26" s="3">
        <f>F40+F42+F43</f>
        <v>2603</v>
      </c>
      <c r="G26" s="12"/>
    </row>
    <row r="27" spans="1:7" ht="17.25" customHeight="1">
      <c r="A27" s="25">
        <v>5</v>
      </c>
      <c r="B27" s="106" t="s">
        <v>47</v>
      </c>
      <c r="C27" s="123"/>
      <c r="D27" s="123"/>
      <c r="E27" s="124"/>
      <c r="F27" s="3">
        <f>I11</f>
        <v>3115.62</v>
      </c>
      <c r="G27" s="12"/>
    </row>
    <row r="28" spans="1:7" ht="17.25" customHeight="1">
      <c r="A28" s="25">
        <v>6</v>
      </c>
      <c r="B28" s="105" t="s">
        <v>49</v>
      </c>
      <c r="C28" s="105"/>
      <c r="D28" s="105"/>
      <c r="E28" s="105"/>
      <c r="F28" s="3">
        <f>D12+D13</f>
        <v>8476.380000000001</v>
      </c>
      <c r="G28" s="12"/>
    </row>
    <row r="29" spans="1:7" s="28" customFormat="1" ht="21" customHeight="1">
      <c r="A29" s="26"/>
      <c r="B29" s="107" t="s">
        <v>13</v>
      </c>
      <c r="C29" s="107"/>
      <c r="D29" s="107"/>
      <c r="E29" s="107"/>
      <c r="F29" s="27">
        <f>F20+F21+F22+F23+F28+F27</f>
        <v>46275.74000000001</v>
      </c>
      <c r="G29" s="9"/>
    </row>
    <row r="31" spans="1:6" ht="18" customHeight="1">
      <c r="A31" s="70" t="s">
        <v>102</v>
      </c>
      <c r="B31" s="70"/>
      <c r="C31" s="70"/>
      <c r="D31" s="70"/>
      <c r="E31" s="70"/>
      <c r="F31" s="3">
        <f>D7+D15-F29</f>
        <v>-572.1700000000055</v>
      </c>
    </row>
    <row r="32" spans="1:6" ht="20.25" customHeight="1">
      <c r="A32" s="70" t="s">
        <v>103</v>
      </c>
      <c r="B32" s="70"/>
      <c r="C32" s="70"/>
      <c r="D32" s="70"/>
      <c r="E32" s="70"/>
      <c r="F32" s="3">
        <f>F15</f>
        <v>-14069.569999999996</v>
      </c>
    </row>
    <row r="33" spans="1:6" ht="18" customHeight="1">
      <c r="A33" s="69" t="s">
        <v>96</v>
      </c>
      <c r="B33" s="69"/>
      <c r="C33" s="69"/>
      <c r="D33" s="69"/>
      <c r="E33" s="69"/>
      <c r="F33" s="3">
        <f>F31+F32</f>
        <v>-14641.740000000002</v>
      </c>
    </row>
    <row r="34" ht="11.25" customHeight="1"/>
    <row r="36" spans="1:6" ht="15.75">
      <c r="A36" s="29" t="s">
        <v>23</v>
      </c>
      <c r="B36" s="29" t="s">
        <v>15</v>
      </c>
      <c r="C36" s="108" t="s">
        <v>36</v>
      </c>
      <c r="D36" s="109"/>
      <c r="E36" s="110"/>
      <c r="F36" s="29" t="s">
        <v>37</v>
      </c>
    </row>
    <row r="37" spans="1:6" s="34" customFormat="1" ht="27" customHeight="1">
      <c r="A37" s="33"/>
      <c r="B37" s="37" t="s">
        <v>94</v>
      </c>
      <c r="C37" s="111" t="s">
        <v>91</v>
      </c>
      <c r="D37" s="112"/>
      <c r="E37" s="113"/>
      <c r="F37" s="38">
        <f>12*179</f>
        <v>2148</v>
      </c>
    </row>
    <row r="38" spans="1:6" ht="16.5" customHeight="1">
      <c r="A38" s="74"/>
      <c r="B38" s="77">
        <v>41654</v>
      </c>
      <c r="C38" s="111" t="s">
        <v>104</v>
      </c>
      <c r="D38" s="112"/>
      <c r="E38" s="113"/>
      <c r="F38" s="76">
        <v>738</v>
      </c>
    </row>
    <row r="39" spans="1:6" ht="16.5" customHeight="1">
      <c r="A39" s="74"/>
      <c r="B39" s="78">
        <v>41824</v>
      </c>
      <c r="C39" s="111" t="s">
        <v>105</v>
      </c>
      <c r="D39" s="112"/>
      <c r="E39" s="113"/>
      <c r="F39" s="76">
        <v>642</v>
      </c>
    </row>
    <row r="40" spans="1:6" ht="16.5" customHeight="1">
      <c r="A40" s="74"/>
      <c r="B40" s="78">
        <v>41836</v>
      </c>
      <c r="C40" s="111" t="s">
        <v>106</v>
      </c>
      <c r="D40" s="112"/>
      <c r="E40" s="113"/>
      <c r="F40" s="76">
        <v>906</v>
      </c>
    </row>
    <row r="41" spans="1:6" ht="16.5" customHeight="1">
      <c r="A41" s="74"/>
      <c r="B41" s="78">
        <v>41824</v>
      </c>
      <c r="C41" s="111" t="s">
        <v>107</v>
      </c>
      <c r="D41" s="112"/>
      <c r="E41" s="113"/>
      <c r="F41" s="76">
        <v>566</v>
      </c>
    </row>
    <row r="42" spans="1:6" ht="16.5" customHeight="1">
      <c r="A42" s="74"/>
      <c r="B42" s="79">
        <v>41893</v>
      </c>
      <c r="C42" s="111" t="s">
        <v>106</v>
      </c>
      <c r="D42" s="112"/>
      <c r="E42" s="113"/>
      <c r="F42" s="76">
        <v>791</v>
      </c>
    </row>
    <row r="43" spans="1:6" ht="15.75" customHeight="1">
      <c r="A43" s="4"/>
      <c r="B43" s="75">
        <v>41893</v>
      </c>
      <c r="C43" s="111" t="s">
        <v>106</v>
      </c>
      <c r="D43" s="112"/>
      <c r="E43" s="113"/>
      <c r="F43" s="7">
        <v>906</v>
      </c>
    </row>
    <row r="44" spans="1:6" s="28" customFormat="1" ht="15.75">
      <c r="A44" s="98" t="s">
        <v>38</v>
      </c>
      <c r="B44" s="98"/>
      <c r="C44" s="98"/>
      <c r="D44" s="98"/>
      <c r="E44" s="98"/>
      <c r="F44" s="30">
        <f>SUM(F37:F43)</f>
        <v>6697</v>
      </c>
    </row>
  </sheetData>
  <sheetProtection/>
  <mergeCells count="23">
    <mergeCell ref="A1:F1"/>
    <mergeCell ref="A2:F2"/>
    <mergeCell ref="A17:F17"/>
    <mergeCell ref="B19:E19"/>
    <mergeCell ref="B20:E20"/>
    <mergeCell ref="B21:E21"/>
    <mergeCell ref="C43:E43"/>
    <mergeCell ref="B22:E22"/>
    <mergeCell ref="B23:E23"/>
    <mergeCell ref="B24:E24"/>
    <mergeCell ref="B25:E25"/>
    <mergeCell ref="B26:E26"/>
    <mergeCell ref="B27:E27"/>
    <mergeCell ref="A44:E44"/>
    <mergeCell ref="C39:E39"/>
    <mergeCell ref="C40:E40"/>
    <mergeCell ref="C41:E41"/>
    <mergeCell ref="C42:E42"/>
    <mergeCell ref="B28:E28"/>
    <mergeCell ref="B29:E29"/>
    <mergeCell ref="C36:E36"/>
    <mergeCell ref="C37:E37"/>
    <mergeCell ref="C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1">
      <selection activeCell="B35" sqref="B35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25" t="s">
        <v>55</v>
      </c>
      <c r="B1" s="125"/>
      <c r="C1" s="125"/>
      <c r="D1" s="125"/>
      <c r="E1" s="125"/>
    </row>
    <row r="2" spans="1:5" ht="18.75">
      <c r="A2" s="125" t="s">
        <v>61</v>
      </c>
      <c r="B2" s="125"/>
      <c r="C2" s="125"/>
      <c r="D2" s="125"/>
      <c r="E2" s="125"/>
    </row>
    <row r="3" ht="18.75">
      <c r="A3" s="60"/>
    </row>
    <row r="4" ht="18.75">
      <c r="A4" s="41" t="s">
        <v>62</v>
      </c>
    </row>
    <row r="5" ht="18.75">
      <c r="A5" s="41" t="s">
        <v>63</v>
      </c>
    </row>
    <row r="6" ht="18.75">
      <c r="A6" s="41"/>
    </row>
    <row r="7" ht="16.5" thickBot="1">
      <c r="A7" s="42" t="s">
        <v>64</v>
      </c>
    </row>
    <row r="8" spans="1:5" ht="50.25" customHeight="1">
      <c r="A8" s="126"/>
      <c r="B8" s="61" t="s">
        <v>65</v>
      </c>
      <c r="C8" s="128" t="s">
        <v>0</v>
      </c>
      <c r="D8" s="128" t="s">
        <v>1</v>
      </c>
      <c r="E8" s="128" t="s">
        <v>56</v>
      </c>
    </row>
    <row r="9" spans="1:5" ht="19.5" thickBot="1">
      <c r="A9" s="127"/>
      <c r="B9" s="46" t="s">
        <v>66</v>
      </c>
      <c r="C9" s="129"/>
      <c r="D9" s="129"/>
      <c r="E9" s="129"/>
    </row>
    <row r="10" spans="1:5" ht="26.25" customHeight="1" thickBot="1">
      <c r="A10" s="63" t="s">
        <v>2</v>
      </c>
      <c r="B10" s="64">
        <v>7747.3</v>
      </c>
      <c r="C10" s="64">
        <v>51161.88</v>
      </c>
      <c r="D10" s="64">
        <v>50398.66</v>
      </c>
      <c r="E10" s="64">
        <v>8325.74</v>
      </c>
    </row>
    <row r="11" spans="1:5" ht="19.5" customHeight="1">
      <c r="A11" s="63" t="s">
        <v>3</v>
      </c>
      <c r="B11" s="64">
        <v>860.78</v>
      </c>
      <c r="C11" s="64">
        <v>5684.52</v>
      </c>
      <c r="D11" s="64">
        <v>5620.24</v>
      </c>
      <c r="E11" s="64">
        <v>925.06</v>
      </c>
    </row>
    <row r="12" spans="1:5" ht="38.25" thickBot="1">
      <c r="A12" s="44" t="s">
        <v>44</v>
      </c>
      <c r="B12" s="45">
        <v>355.95</v>
      </c>
      <c r="C12" s="45">
        <v>2569.14</v>
      </c>
      <c r="D12" s="45">
        <v>2323.98</v>
      </c>
      <c r="E12" s="45">
        <v>601.11</v>
      </c>
    </row>
    <row r="13" spans="1:5" ht="38.25" thickBot="1">
      <c r="A13" s="44" t="s">
        <v>57</v>
      </c>
      <c r="B13" s="45">
        <v>215.23</v>
      </c>
      <c r="C13" s="45">
        <v>1421.28</v>
      </c>
      <c r="D13" s="45">
        <v>1405.22</v>
      </c>
      <c r="E13" s="45">
        <v>231.29</v>
      </c>
    </row>
    <row r="14" spans="1:5" ht="38.25" thickBot="1">
      <c r="A14" s="44" t="s">
        <v>54</v>
      </c>
      <c r="B14" s="45">
        <v>-184.78</v>
      </c>
      <c r="C14" s="45" t="s">
        <v>12</v>
      </c>
      <c r="D14" s="45" t="s">
        <v>12</v>
      </c>
      <c r="E14" s="45" t="s">
        <v>12</v>
      </c>
    </row>
    <row r="15" spans="1:5" ht="19.5" thickBot="1">
      <c r="A15" s="44" t="s">
        <v>4</v>
      </c>
      <c r="B15" s="46">
        <v>8994.48</v>
      </c>
      <c r="C15" s="46">
        <v>60836.82</v>
      </c>
      <c r="D15" s="46">
        <v>59748.1</v>
      </c>
      <c r="E15" s="46">
        <v>10083.2</v>
      </c>
    </row>
    <row r="16" ht="15">
      <c r="A16" s="52"/>
    </row>
    <row r="17" ht="19.5" thickBot="1">
      <c r="A17" s="47" t="s">
        <v>5</v>
      </c>
    </row>
    <row r="18" spans="1:3" ht="38.25" thickBot="1">
      <c r="A18" s="48" t="s">
        <v>45</v>
      </c>
      <c r="B18" s="43" t="s">
        <v>6</v>
      </c>
      <c r="C18" s="43" t="s">
        <v>16</v>
      </c>
    </row>
    <row r="19" spans="1:3" ht="19.5" thickBot="1">
      <c r="A19" s="49" t="s">
        <v>7</v>
      </c>
      <c r="B19" s="50" t="s">
        <v>3</v>
      </c>
      <c r="C19" s="45">
        <v>8253.66</v>
      </c>
    </row>
    <row r="20" spans="1:3" ht="38.25" thickBot="1">
      <c r="A20" s="49" t="s">
        <v>9</v>
      </c>
      <c r="B20" s="50" t="s">
        <v>57</v>
      </c>
      <c r="C20" s="45">
        <v>1421.28</v>
      </c>
    </row>
    <row r="21" spans="1:3" ht="19.5" thickBot="1">
      <c r="A21" s="49" t="s">
        <v>58</v>
      </c>
      <c r="B21" s="50" t="s">
        <v>47</v>
      </c>
      <c r="C21" s="45">
        <v>3115.62</v>
      </c>
    </row>
    <row r="22" spans="1:3" ht="19.5" thickBot="1">
      <c r="A22" s="49" t="s">
        <v>10</v>
      </c>
      <c r="B22" s="50" t="s">
        <v>8</v>
      </c>
      <c r="C22" s="45">
        <v>17491.2</v>
      </c>
    </row>
    <row r="23" spans="1:3" ht="38.25" thickBot="1">
      <c r="A23" s="49" t="s">
        <v>48</v>
      </c>
      <c r="B23" s="50" t="s">
        <v>11</v>
      </c>
      <c r="C23" s="45">
        <v>33786.67</v>
      </c>
    </row>
    <row r="24" spans="1:3" ht="19.5" thickBot="1">
      <c r="A24" s="49" t="s">
        <v>12</v>
      </c>
      <c r="B24" s="57" t="s">
        <v>67</v>
      </c>
      <c r="C24" s="45">
        <v>1908</v>
      </c>
    </row>
    <row r="25" spans="1:3" ht="57" thickBot="1">
      <c r="A25" s="49" t="s">
        <v>12</v>
      </c>
      <c r="B25" s="57" t="s">
        <v>68</v>
      </c>
      <c r="C25" s="45">
        <v>1513</v>
      </c>
    </row>
    <row r="26" spans="1:3" ht="38.25" thickBot="1">
      <c r="A26" s="49" t="s">
        <v>12</v>
      </c>
      <c r="B26" s="57" t="s">
        <v>69</v>
      </c>
      <c r="C26" s="45">
        <v>1476</v>
      </c>
    </row>
    <row r="27" spans="1:3" ht="38.25" thickBot="1">
      <c r="A27" s="49" t="s">
        <v>12</v>
      </c>
      <c r="B27" s="57" t="s">
        <v>70</v>
      </c>
      <c r="C27" s="45">
        <v>277</v>
      </c>
    </row>
    <row r="28" spans="1:3" ht="57" thickBot="1">
      <c r="A28" s="49" t="s">
        <v>12</v>
      </c>
      <c r="B28" s="57" t="s">
        <v>71</v>
      </c>
      <c r="C28" s="45">
        <v>14616.7</v>
      </c>
    </row>
    <row r="29" spans="1:3" ht="38.25" thickBot="1">
      <c r="A29" s="49" t="s">
        <v>12</v>
      </c>
      <c r="B29" s="57" t="s">
        <v>72</v>
      </c>
      <c r="C29" s="45">
        <v>1534</v>
      </c>
    </row>
    <row r="30" spans="1:3" ht="38.25" thickBot="1">
      <c r="A30" s="49" t="s">
        <v>12</v>
      </c>
      <c r="B30" s="57" t="s">
        <v>73</v>
      </c>
      <c r="C30" s="45">
        <v>12461.97</v>
      </c>
    </row>
    <row r="31" spans="1:3" ht="19.5" thickBot="1">
      <c r="A31" s="49" t="s">
        <v>74</v>
      </c>
      <c r="B31" s="50" t="s">
        <v>75</v>
      </c>
      <c r="C31" s="45">
        <v>765.24</v>
      </c>
    </row>
    <row r="32" spans="1:3" ht="38.25" thickBot="1">
      <c r="A32" s="44"/>
      <c r="B32" s="51" t="s">
        <v>46</v>
      </c>
      <c r="C32" s="46">
        <v>64833.67</v>
      </c>
    </row>
    <row r="33" ht="15.75" thickBot="1">
      <c r="A33" s="52"/>
    </row>
    <row r="34" spans="1:2" ht="57" thickBot="1">
      <c r="A34" s="56" t="s">
        <v>76</v>
      </c>
      <c r="B34" s="43">
        <v>-15381.66</v>
      </c>
    </row>
    <row r="35" spans="1:2" ht="57" thickBot="1">
      <c r="A35" s="44" t="s">
        <v>59</v>
      </c>
      <c r="B35" s="46">
        <v>10083.2</v>
      </c>
    </row>
    <row r="36" spans="1:2" ht="38.25" thickBot="1">
      <c r="A36" s="49" t="s">
        <v>14</v>
      </c>
      <c r="B36" s="45" t="s">
        <v>77</v>
      </c>
    </row>
    <row r="37" spans="1:2" ht="38.25" thickBot="1">
      <c r="A37" s="49" t="s">
        <v>60</v>
      </c>
      <c r="B37" s="45">
        <v>8325.74</v>
      </c>
    </row>
    <row r="38" ht="15">
      <c r="A38" s="52"/>
    </row>
    <row r="39" ht="15">
      <c r="A39" s="52"/>
    </row>
    <row r="40" ht="15">
      <c r="A40" s="52" t="s">
        <v>78</v>
      </c>
    </row>
    <row r="41" ht="15">
      <c r="A41" s="52"/>
    </row>
    <row r="42" ht="15">
      <c r="A42" s="52"/>
    </row>
    <row r="43" ht="15.75">
      <c r="A43" s="58" t="s">
        <v>51</v>
      </c>
    </row>
    <row r="44" ht="18.75">
      <c r="A44" s="60"/>
    </row>
    <row r="45" ht="15.75">
      <c r="A45" s="59" t="s">
        <v>79</v>
      </c>
    </row>
    <row r="46" ht="15.75">
      <c r="A46" s="59" t="s">
        <v>80</v>
      </c>
    </row>
    <row r="47" ht="15.75">
      <c r="A47" s="59" t="s">
        <v>81</v>
      </c>
    </row>
    <row r="48" ht="15.75">
      <c r="A48" s="59" t="s">
        <v>82</v>
      </c>
    </row>
    <row r="49" ht="15.75">
      <c r="A49" s="59" t="s">
        <v>83</v>
      </c>
    </row>
    <row r="50" ht="15.75">
      <c r="A50" s="59" t="s">
        <v>84</v>
      </c>
    </row>
    <row r="51" ht="15.75">
      <c r="A51" s="59" t="s">
        <v>85</v>
      </c>
    </row>
    <row r="52" ht="15.75">
      <c r="A52" s="59" t="s">
        <v>86</v>
      </c>
    </row>
    <row r="53" ht="15.75">
      <c r="A53" s="59" t="s">
        <v>87</v>
      </c>
    </row>
    <row r="54" ht="15.75">
      <c r="A54" s="59" t="s">
        <v>88</v>
      </c>
    </row>
    <row r="55" ht="15.75">
      <c r="A55" s="59"/>
    </row>
    <row r="56" ht="15">
      <c r="A56" s="62"/>
    </row>
  </sheetData>
  <sheetProtection/>
  <mergeCells count="6">
    <mergeCell ref="A1:E1"/>
    <mergeCell ref="A2:E2"/>
    <mergeCell ref="A8:A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УКСГ</cp:lastModifiedBy>
  <cp:lastPrinted>2017-08-17T10:07:01Z</cp:lastPrinted>
  <dcterms:created xsi:type="dcterms:W3CDTF">2015-10-12T10:40:12Z</dcterms:created>
  <dcterms:modified xsi:type="dcterms:W3CDTF">2018-03-26T12:02:03Z</dcterms:modified>
  <cp:category/>
  <cp:version/>
  <cp:contentType/>
  <cp:contentStatus/>
</cp:coreProperties>
</file>