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  <sheet name="2016" sheetId="2" r:id="rId2"/>
    <sheet name="2015 (2)" sheetId="3" r:id="rId3"/>
    <sheet name="2015" sheetId="4" r:id="rId4"/>
    <sheet name="2014" sheetId="5" r:id="rId5"/>
    <sheet name="2013" sheetId="6" r:id="rId6"/>
  </sheets>
  <definedNames>
    <definedName name="_xlnm.Print_Area" localSheetId="3">'2015'!$A$1:$F$35</definedName>
    <definedName name="_xlnm.Print_Area" localSheetId="2">'2015 (2)'!$A$1:$F$35</definedName>
  </definedNames>
  <calcPr fullCalcOnLoad="1"/>
</workbook>
</file>

<file path=xl/sharedStrings.xml><?xml version="1.0" encoding="utf-8"?>
<sst xmlns="http://schemas.openxmlformats.org/spreadsheetml/2006/main" count="340" uniqueCount="114">
  <si>
    <t>Начислено</t>
  </si>
  <si>
    <t>Поступило (оплата)</t>
  </si>
  <si>
    <t>Содержание жилья</t>
  </si>
  <si>
    <t>Вывоз ТБО</t>
  </si>
  <si>
    <t>Итого</t>
  </si>
  <si>
    <t>Расходы на управление МКД</t>
  </si>
  <si>
    <t>Вид</t>
  </si>
  <si>
    <t>1.</t>
  </si>
  <si>
    <t>Услуги управления</t>
  </si>
  <si>
    <t>2.</t>
  </si>
  <si>
    <t>4.</t>
  </si>
  <si>
    <t>Содержание общего имущества, в т.ч.</t>
  </si>
  <si>
    <t>-</t>
  </si>
  <si>
    <t>Всего работ за период</t>
  </si>
  <si>
    <t>- за содержание жилья, в т.ч.</t>
  </si>
  <si>
    <t>Дата</t>
  </si>
  <si>
    <t>Сумма, рублей</t>
  </si>
  <si>
    <t xml:space="preserve">Общая плошадь квартир </t>
  </si>
  <si>
    <t>кв.м.</t>
  </si>
  <si>
    <t xml:space="preserve">Остаток на 01.01.2015 г. 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</si>
  <si>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</si>
  <si>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</si>
  <si>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</si>
  <si>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</si>
  <si>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</si>
  <si>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</si>
  <si>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</si>
  <si>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</si>
  <si>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</si>
  <si>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</si>
  <si>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</si>
  <si>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</si>
  <si>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Сантехнические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</si>
  <si>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</si>
  <si>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</si>
  <si>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</si>
  <si>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</si>
  <si>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</si>
  <si>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</si>
  <si>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</si>
  <si>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</si>
  <si>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</si>
  <si>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Складирование ТБО</t>
  </si>
  <si>
    <t>№ п/п</t>
  </si>
  <si>
    <t>Всего работ  за период</t>
  </si>
  <si>
    <t>Вывоз КГМ</t>
  </si>
  <si>
    <t>5.</t>
  </si>
  <si>
    <t>Вывоз и складирование ТБО</t>
  </si>
  <si>
    <t>двор</t>
  </si>
  <si>
    <t>Обслуживание ВГО</t>
  </si>
  <si>
    <t>руб. (прибыль)</t>
  </si>
  <si>
    <t>Электроэнергия МОП</t>
  </si>
  <si>
    <t>Персонифицированный учет МКД (за 2013 год)</t>
  </si>
  <si>
    <t>Задолженность на 01.01.2014 г.</t>
  </si>
  <si>
    <t>3.</t>
  </si>
  <si>
    <t>Задолженность населения на 31.12.2013г., в т.ч.</t>
  </si>
  <si>
    <t xml:space="preserve">     - за декабрь 2013 года</t>
  </si>
  <si>
    <t>6.</t>
  </si>
  <si>
    <t>Сальдо на 01.01.2014г (по начислениям) (-)</t>
  </si>
  <si>
    <t xml:space="preserve">Выполненные работы </t>
  </si>
  <si>
    <t>В управлении ООО «УК Старый Город» - с 01.01.2011 года</t>
  </si>
  <si>
    <t>Задолженность на 01.01.2013 г</t>
  </si>
  <si>
    <t xml:space="preserve">снятие показаний                                                            </t>
  </si>
  <si>
    <t>осмотр электросетей</t>
  </si>
  <si>
    <t>Экономист ООО «УК Старый город»                                                                      Боброва А.Е.</t>
  </si>
  <si>
    <t>Ул. Ю.Гагарина, д. 135</t>
  </si>
  <si>
    <t>Ул. Гагарина, д.135</t>
  </si>
  <si>
    <t>Общая площадь квартир –  187,9 м.кв.</t>
  </si>
  <si>
    <t>Остаток на 01.01.2013 года – 3794,20(-)</t>
  </si>
  <si>
    <t xml:space="preserve">осмотр системы, замена муфт                                       </t>
  </si>
  <si>
    <t xml:space="preserve">прочистка дымовых и вентиляционных систем          </t>
  </si>
  <si>
    <t>18979,86</t>
  </si>
  <si>
    <t>31.01.2013 Снятие показаний                                                            159</t>
  </si>
  <si>
    <t>31.05.2013 Осмотр электросетей, кв.1                                              492</t>
  </si>
  <si>
    <t>17.05.2013 Осмотр системы, замена муфт                                       495</t>
  </si>
  <si>
    <t>25.12.2013 Осмотр систем водоснабжения                                      654</t>
  </si>
  <si>
    <t>31.07.2013 Прочистка дымовых и вентиляционных систем          10800</t>
  </si>
  <si>
    <t>ежемесячно</t>
  </si>
  <si>
    <t>снятие показаний прибора учета электроэнергии</t>
  </si>
  <si>
    <t>Задолженность населения на 31.12.2015 г.</t>
  </si>
  <si>
    <t>Справочно: финансовый результат с учетом задолженности</t>
  </si>
  <si>
    <t>Сальдо на 31.12.2015 г.</t>
  </si>
  <si>
    <t>Снятие показаний электроэнергии</t>
  </si>
  <si>
    <t>Персонифицированный учет МКД  за  2014 г.</t>
  </si>
  <si>
    <t xml:space="preserve">Остаток на 01.01.2014 г. </t>
  </si>
  <si>
    <t>Задолженность на 01.01.2016 г.</t>
  </si>
  <si>
    <t>Задолженность на 01.01.2014</t>
  </si>
  <si>
    <t>Задолженность на 31.12.2014г</t>
  </si>
  <si>
    <t>Сальдо на 31.12.2014 г.</t>
  </si>
  <si>
    <t>Задолженность населения на 31.12.2014 г.</t>
  </si>
  <si>
    <t>Персонифицированный учет МКД  за  2016 г.</t>
  </si>
  <si>
    <t xml:space="preserve">Остаток на 01.01.2016 г. </t>
  </si>
  <si>
    <t>Задолженность на 01.01.2016</t>
  </si>
  <si>
    <t>Задолженность на 31.12.2016г</t>
  </si>
  <si>
    <t>Сальдо на 31.12.2016 г.</t>
  </si>
  <si>
    <t>Задолженность населения на 31.12.2016 г.</t>
  </si>
  <si>
    <t>Ремонт групповых щитков</t>
  </si>
  <si>
    <t>Пломбировка счетчиков</t>
  </si>
  <si>
    <t>Покос</t>
  </si>
  <si>
    <t>Вывоз КГМ, покос</t>
  </si>
  <si>
    <t>Электромонтажные работы</t>
  </si>
  <si>
    <t>Персонифицированный учет МКД  за  2017г.</t>
  </si>
  <si>
    <t xml:space="preserve">Остаток на 01.01.2017 г. 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</si>
  <si>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</si>
  <si>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</si>
  <si>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</si>
  <si>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</si>
  <si>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</si>
  <si>
    <t>кгм</t>
  </si>
  <si>
    <t>Хол.вода на соид</t>
  </si>
  <si>
    <t>Водоотведение на соид</t>
  </si>
  <si>
    <t>Электроэнергия на соид</t>
  </si>
  <si>
    <t>покос не входит</t>
  </si>
  <si>
    <t>Демонтаж автомата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</si>
</sst>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2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4" fontId="1" fillId="33" borderId="13" xfId="0" applyNumberFormat="1" applyFont="1" applyFill="1" applyBorder="1" applyAlignment="1">
      <alignment horizontal="center" vertical="center"/>
    </xf>
    <xf numFmtId="14" fontId="1" fillId="33" borderId="13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3" fillId="33" borderId="13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8" fillId="33" borderId="13" xfId="0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vertical="center"/>
    </xf>
    <xf numFmtId="0" fontId="2" fillId="35" borderId="13" xfId="0" applyFont="1" applyFill="1" applyBorder="1" applyAlignment="1">
      <alignment horizontal="center" vertical="center"/>
    </xf>
    <xf numFmtId="0" fontId="1" fillId="35" borderId="0" xfId="0" applyFont="1" applyFill="1" applyAlignment="1">
      <alignment vertical="center"/>
    </xf>
    <xf numFmtId="14" fontId="2" fillId="36" borderId="13" xfId="0" applyNumberFormat="1" applyFont="1" applyFill="1" applyBorder="1" applyAlignment="1">
      <alignment horizontal="center" vertical="center"/>
    </xf>
    <xf numFmtId="4" fontId="2" fillId="36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33" borderId="20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49" fillId="0" borderId="18" xfId="0" applyFont="1" applyBorder="1" applyAlignment="1">
      <alignment vertical="center" wrapText="1"/>
    </xf>
    <xf numFmtId="0" fontId="5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7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4" fontId="3" fillId="33" borderId="13" xfId="0" applyNumberFormat="1" applyFont="1" applyFill="1" applyBorder="1" applyAlignment="1">
      <alignment vertical="center"/>
    </xf>
    <xf numFmtId="4" fontId="1" fillId="33" borderId="13" xfId="0" applyNumberFormat="1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 wrapText="1"/>
    </xf>
    <xf numFmtId="2" fontId="51" fillId="33" borderId="0" xfId="0" applyNumberFormat="1" applyFont="1" applyFill="1" applyAlignment="1">
      <alignment/>
    </xf>
    <xf numFmtId="0" fontId="48" fillId="33" borderId="13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14" fontId="50" fillId="33" borderId="13" xfId="0" applyNumberFormat="1" applyFont="1" applyFill="1" applyBorder="1" applyAlignment="1">
      <alignment horizontal="center" vertical="center"/>
    </xf>
    <xf numFmtId="0" fontId="50" fillId="37" borderId="13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14" fontId="1" fillId="33" borderId="13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4" borderId="21" xfId="0" applyFont="1" applyFill="1" applyBorder="1" applyAlignment="1">
      <alignment horizontal="left" vertical="center" wrapText="1"/>
    </xf>
    <xf numFmtId="0" fontId="1" fillId="34" borderId="22" xfId="0" applyFont="1" applyFill="1" applyBorder="1" applyAlignment="1">
      <alignment horizontal="left" vertical="center" wrapText="1"/>
    </xf>
    <xf numFmtId="0" fontId="1" fillId="34" borderId="2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 wrapText="1"/>
    </xf>
    <xf numFmtId="0" fontId="48" fillId="33" borderId="21" xfId="0" applyFont="1" applyFill="1" applyBorder="1" applyAlignment="1">
      <alignment horizontal="center" vertical="center"/>
    </xf>
    <xf numFmtId="0" fontId="48" fillId="33" borderId="22" xfId="0" applyFont="1" applyFill="1" applyBorder="1" applyAlignment="1">
      <alignment horizontal="center" vertical="center"/>
    </xf>
    <xf numFmtId="0" fontId="48" fillId="33" borderId="23" xfId="0" applyFont="1" applyFill="1" applyBorder="1" applyAlignment="1">
      <alignment horizontal="center" vertical="center"/>
    </xf>
    <xf numFmtId="0" fontId="50" fillId="33" borderId="21" xfId="0" applyFont="1" applyFill="1" applyBorder="1" applyAlignment="1">
      <alignment horizontal="left" vertical="center" wrapText="1"/>
    </xf>
    <xf numFmtId="0" fontId="50" fillId="33" borderId="22" xfId="0" applyFont="1" applyFill="1" applyBorder="1" applyAlignment="1">
      <alignment horizontal="left" vertical="center" wrapText="1"/>
    </xf>
    <xf numFmtId="0" fontId="50" fillId="33" borderId="23" xfId="0" applyFont="1" applyFill="1" applyBorder="1" applyAlignment="1">
      <alignment horizontal="left" vertical="center" wrapText="1"/>
    </xf>
    <xf numFmtId="0" fontId="2" fillId="36" borderId="21" xfId="0" applyFont="1" applyFill="1" applyBorder="1" applyAlignment="1">
      <alignment horizontal="left" vertical="center" wrapText="1"/>
    </xf>
    <xf numFmtId="0" fontId="2" fillId="36" borderId="22" xfId="0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horizontal="left" vertical="center" wrapText="1"/>
    </xf>
    <xf numFmtId="0" fontId="1" fillId="33" borderId="2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33">
      <selection activeCell="D7" sqref="D7"/>
    </sheetView>
  </sheetViews>
  <sheetFormatPr defaultColWidth="9.140625" defaultRowHeight="12.75" outlineLevelRow="1"/>
  <cols>
    <col min="1" max="1" width="4.421875" style="12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80" t="s">
        <v>101</v>
      </c>
      <c r="B1" s="80"/>
      <c r="C1" s="80"/>
      <c r="D1" s="80"/>
      <c r="E1" s="80"/>
      <c r="F1" s="80"/>
      <c r="G1" s="67"/>
    </row>
    <row r="2" spans="1:8" ht="15.75">
      <c r="A2" s="80" t="s">
        <v>65</v>
      </c>
      <c r="B2" s="80"/>
      <c r="C2" s="80"/>
      <c r="D2" s="80"/>
      <c r="E2" s="80"/>
      <c r="F2" s="80"/>
      <c r="G2" s="10"/>
      <c r="H2" s="11"/>
    </row>
    <row r="3" ht="9" customHeight="1"/>
    <row r="4" spans="1:6" ht="15.75" hidden="1" outlineLevel="1">
      <c r="A4" s="13" t="s">
        <v>60</v>
      </c>
      <c r="C4" s="13"/>
      <c r="D4" s="13"/>
      <c r="E4" s="13"/>
      <c r="F4" s="13"/>
    </row>
    <row r="5" spans="1:6" ht="15.75" hidden="1" outlineLevel="1">
      <c r="A5" s="13" t="s">
        <v>17</v>
      </c>
      <c r="C5" s="13"/>
      <c r="D5" s="13">
        <v>187.9</v>
      </c>
      <c r="E5" s="13" t="s">
        <v>18</v>
      </c>
      <c r="F5" s="13"/>
    </row>
    <row r="6" ht="9" customHeight="1" collapsed="1">
      <c r="I6" s="33"/>
    </row>
    <row r="7" spans="1:6" ht="15.75">
      <c r="A7" s="10" t="s">
        <v>102</v>
      </c>
      <c r="C7" s="10"/>
      <c r="D7" s="14">
        <f>'2016'!F32</f>
        <v>41183.672000000006</v>
      </c>
      <c r="E7" s="10" t="s">
        <v>50</v>
      </c>
      <c r="F7" s="10"/>
    </row>
    <row r="8" spans="1:6" ht="15.75">
      <c r="A8" s="10" t="s">
        <v>103</v>
      </c>
      <c r="C8" s="13"/>
      <c r="D8" s="15">
        <f>C19</f>
        <v>-4936.2500000000055</v>
      </c>
      <c r="E8" s="13" t="s">
        <v>21</v>
      </c>
      <c r="F8" s="13"/>
    </row>
    <row r="9" spans="2:6" ht="15.75">
      <c r="B9" s="13"/>
      <c r="C9" s="13"/>
      <c r="D9" s="13"/>
      <c r="E9" s="13"/>
      <c r="F9" s="16" t="s">
        <v>22</v>
      </c>
    </row>
    <row r="10" spans="1:6" s="12" customFormat="1" ht="28.5" customHeight="1">
      <c r="A10" s="4" t="s">
        <v>23</v>
      </c>
      <c r="B10" s="17" t="s">
        <v>24</v>
      </c>
      <c r="C10" s="18" t="s">
        <v>104</v>
      </c>
      <c r="D10" s="18" t="s">
        <v>0</v>
      </c>
      <c r="E10" s="18" t="s">
        <v>26</v>
      </c>
      <c r="F10" s="18" t="s">
        <v>105</v>
      </c>
    </row>
    <row r="11" spans="1:9" s="21" customFormat="1" ht="30" customHeight="1">
      <c r="A11" s="4">
        <v>1</v>
      </c>
      <c r="B11" s="19" t="s">
        <v>2</v>
      </c>
      <c r="C11" s="51">
        <v>-4104.890000000007</v>
      </c>
      <c r="D11" s="49">
        <v>25704.72</v>
      </c>
      <c r="E11" s="49">
        <v>21323.7</v>
      </c>
      <c r="F11" s="49">
        <f aca="true" t="shared" si="0" ref="F11:F18">C11-D11+E11</f>
        <v>-8485.910000000007</v>
      </c>
      <c r="G11" s="17" t="s">
        <v>40</v>
      </c>
      <c r="H11" s="17">
        <v>11.33</v>
      </c>
      <c r="I11" s="62">
        <f>H11*12*H23</f>
        <v>25546.884000000002</v>
      </c>
    </row>
    <row r="12" spans="1:9" s="21" customFormat="1" ht="15.75">
      <c r="A12" s="4">
        <v>2</v>
      </c>
      <c r="B12" s="19" t="s">
        <v>3</v>
      </c>
      <c r="C12" s="51">
        <v>-373.05999999999995</v>
      </c>
      <c r="D12" s="49">
        <v>2345.04</v>
      </c>
      <c r="E12" s="49">
        <v>1945.35</v>
      </c>
      <c r="F12" s="49">
        <f t="shared" si="0"/>
        <v>-772.75</v>
      </c>
      <c r="G12" s="17" t="s">
        <v>41</v>
      </c>
      <c r="H12" s="17">
        <v>3.2</v>
      </c>
      <c r="I12" s="63">
        <f>H12*12*H23</f>
        <v>7215.3600000000015</v>
      </c>
    </row>
    <row r="13" spans="1:9" s="21" customFormat="1" ht="29.25" customHeight="1">
      <c r="A13" s="4">
        <v>3</v>
      </c>
      <c r="B13" s="19" t="s">
        <v>42</v>
      </c>
      <c r="C13" s="51">
        <v>-182.95000000000005</v>
      </c>
      <c r="D13" s="49">
        <v>1149.96</v>
      </c>
      <c r="E13" s="49">
        <v>953.94</v>
      </c>
      <c r="F13" s="49">
        <f t="shared" si="0"/>
        <v>-378.97</v>
      </c>
      <c r="G13" s="17" t="s">
        <v>108</v>
      </c>
      <c r="H13" s="17">
        <v>0.6</v>
      </c>
      <c r="I13" s="63">
        <f>H13*12*H23</f>
        <v>1352.8799999999999</v>
      </c>
    </row>
    <row r="14" spans="1:8" s="21" customFormat="1" ht="30" customHeight="1">
      <c r="A14" s="4">
        <v>4</v>
      </c>
      <c r="B14" s="19" t="s">
        <v>49</v>
      </c>
      <c r="C14" s="51">
        <v>-48.85000000000025</v>
      </c>
      <c r="D14" s="49">
        <v>839.88</v>
      </c>
      <c r="E14" s="49">
        <v>594.78</v>
      </c>
      <c r="F14" s="49">
        <f t="shared" si="0"/>
        <v>-293.9500000000003</v>
      </c>
      <c r="G14" s="20"/>
      <c r="H14" s="20"/>
    </row>
    <row r="15" spans="1:8" s="21" customFormat="1" ht="30" customHeight="1">
      <c r="A15" s="4">
        <v>5</v>
      </c>
      <c r="B15" s="19" t="s">
        <v>51</v>
      </c>
      <c r="C15" s="51">
        <v>-226.4999999999991</v>
      </c>
      <c r="D15" s="49">
        <v>117.49</v>
      </c>
      <c r="E15" s="49">
        <v>270.65</v>
      </c>
      <c r="F15" s="49">
        <f t="shared" si="0"/>
        <v>-73.33999999999912</v>
      </c>
      <c r="G15" s="20"/>
      <c r="H15" s="70" t="s">
        <v>112</v>
      </c>
    </row>
    <row r="16" spans="1:8" s="21" customFormat="1" ht="30" customHeight="1">
      <c r="A16" s="4">
        <v>6</v>
      </c>
      <c r="B16" s="19" t="s">
        <v>109</v>
      </c>
      <c r="C16" s="69">
        <v>0</v>
      </c>
      <c r="D16" s="50">
        <f>133.02+44.34</f>
        <v>177.36</v>
      </c>
      <c r="E16" s="50">
        <v>125.62</v>
      </c>
      <c r="F16" s="49">
        <f t="shared" si="0"/>
        <v>-51.74000000000001</v>
      </c>
      <c r="G16" s="20"/>
      <c r="H16" s="20"/>
    </row>
    <row r="17" spans="1:8" s="21" customFormat="1" ht="30" customHeight="1">
      <c r="A17" s="4">
        <v>7</v>
      </c>
      <c r="B17" s="19" t="s">
        <v>110</v>
      </c>
      <c r="C17" s="69">
        <v>0</v>
      </c>
      <c r="D17" s="50">
        <v>95.36</v>
      </c>
      <c r="E17" s="50">
        <v>64.47</v>
      </c>
      <c r="F17" s="49">
        <f t="shared" si="0"/>
        <v>-30.89</v>
      </c>
      <c r="G17" s="20"/>
      <c r="H17" s="20"/>
    </row>
    <row r="18" spans="1:8" s="21" customFormat="1" ht="30" customHeight="1">
      <c r="A18" s="4">
        <v>8</v>
      </c>
      <c r="B18" s="19" t="s">
        <v>111</v>
      </c>
      <c r="C18" s="69">
        <v>0</v>
      </c>
      <c r="D18" s="50">
        <f>3479.81+940.86</f>
        <v>4420.67</v>
      </c>
      <c r="E18" s="50">
        <v>3099.66</v>
      </c>
      <c r="F18" s="49">
        <f t="shared" si="0"/>
        <v>-1321.0100000000002</v>
      </c>
      <c r="G18" s="20"/>
      <c r="H18" s="20"/>
    </row>
    <row r="19" spans="1:6" ht="19.5" customHeight="1">
      <c r="A19" s="4"/>
      <c r="B19" s="19" t="s">
        <v>4</v>
      </c>
      <c r="C19" s="50">
        <f>SUM(C11:C18)</f>
        <v>-4936.2500000000055</v>
      </c>
      <c r="D19" s="50">
        <f>SUM(D11:D18)</f>
        <v>34850.48</v>
      </c>
      <c r="E19" s="50">
        <f>SUM(E11:E18)</f>
        <v>28378.17</v>
      </c>
      <c r="F19" s="50">
        <f>SUM(F11:F18)</f>
        <v>-11408.560000000005</v>
      </c>
    </row>
    <row r="20" ht="11.25" customHeight="1"/>
    <row r="21" spans="1:6" ht="15.75">
      <c r="A21" s="80" t="s">
        <v>27</v>
      </c>
      <c r="B21" s="80"/>
      <c r="C21" s="80"/>
      <c r="D21" s="80"/>
      <c r="E21" s="80"/>
      <c r="F21" s="80"/>
    </row>
    <row r="22" spans="1:8" ht="15.75">
      <c r="A22" s="67"/>
      <c r="B22" s="67"/>
      <c r="C22" s="67"/>
      <c r="D22" s="67"/>
      <c r="E22" s="67"/>
      <c r="F22" s="67"/>
      <c r="H22" s="5" t="s">
        <v>28</v>
      </c>
    </row>
    <row r="23" spans="1:8" ht="33" customHeight="1">
      <c r="A23" s="18" t="s">
        <v>39</v>
      </c>
      <c r="B23" s="81" t="s">
        <v>6</v>
      </c>
      <c r="C23" s="81"/>
      <c r="D23" s="81"/>
      <c r="E23" s="81"/>
      <c r="F23" s="22" t="s">
        <v>16</v>
      </c>
      <c r="G23" s="23"/>
      <c r="H23" s="5">
        <f>D5</f>
        <v>187.9</v>
      </c>
    </row>
    <row r="24" spans="1:10" ht="18" customHeight="1">
      <c r="A24" s="24">
        <v>1</v>
      </c>
      <c r="B24" s="82" t="s">
        <v>8</v>
      </c>
      <c r="C24" s="82"/>
      <c r="D24" s="82"/>
      <c r="E24" s="83"/>
      <c r="F24" s="6">
        <f>I12</f>
        <v>7215.3600000000015</v>
      </c>
      <c r="G24" s="13"/>
      <c r="H24" s="5" t="s">
        <v>29</v>
      </c>
      <c r="I24" s="5" t="s">
        <v>30</v>
      </c>
      <c r="J24" s="5" t="s">
        <v>31</v>
      </c>
    </row>
    <row r="25" spans="1:7" ht="18" customHeight="1">
      <c r="A25" s="26">
        <v>2</v>
      </c>
      <c r="B25" s="84" t="s">
        <v>49</v>
      </c>
      <c r="C25" s="84"/>
      <c r="D25" s="84"/>
      <c r="E25" s="85"/>
      <c r="F25" s="6">
        <f>D14</f>
        <v>839.88</v>
      </c>
      <c r="G25" s="13"/>
    </row>
    <row r="26" spans="1:7" ht="18" customHeight="1">
      <c r="A26" s="26">
        <v>3</v>
      </c>
      <c r="B26" s="84" t="s">
        <v>11</v>
      </c>
      <c r="C26" s="84"/>
      <c r="D26" s="84"/>
      <c r="E26" s="85"/>
      <c r="F26" s="6">
        <f>F27+F28+F29</f>
        <v>1258</v>
      </c>
      <c r="G26" s="13"/>
    </row>
    <row r="27" spans="1:7" ht="16.5" customHeight="1">
      <c r="A27" s="26" t="s">
        <v>12</v>
      </c>
      <c r="B27" s="84" t="s">
        <v>100</v>
      </c>
      <c r="C27" s="84"/>
      <c r="D27" s="84"/>
      <c r="E27" s="85"/>
      <c r="F27" s="6">
        <f>F44</f>
        <v>1258</v>
      </c>
      <c r="G27" s="13"/>
    </row>
    <row r="28" spans="1:7" ht="16.5" customHeight="1">
      <c r="A28" s="26" t="s">
        <v>12</v>
      </c>
      <c r="B28" s="84" t="s">
        <v>82</v>
      </c>
      <c r="C28" s="84"/>
      <c r="D28" s="84"/>
      <c r="E28" s="85"/>
      <c r="F28" s="6">
        <v>0</v>
      </c>
      <c r="G28" s="13"/>
    </row>
    <row r="29" spans="1:7" ht="16.5" customHeight="1">
      <c r="A29" s="26" t="s">
        <v>12</v>
      </c>
      <c r="B29" s="84" t="s">
        <v>33</v>
      </c>
      <c r="C29" s="84"/>
      <c r="D29" s="84"/>
      <c r="E29" s="84"/>
      <c r="F29" s="68">
        <v>0</v>
      </c>
      <c r="G29" s="13"/>
    </row>
    <row r="30" spans="1:7" ht="17.25" customHeight="1">
      <c r="A30" s="26">
        <v>4</v>
      </c>
      <c r="B30" s="79" t="s">
        <v>99</v>
      </c>
      <c r="C30" s="79"/>
      <c r="D30" s="79"/>
      <c r="E30" s="79"/>
      <c r="F30" s="3">
        <f>I13+F45</f>
        <v>2188.88</v>
      </c>
      <c r="G30" s="13"/>
    </row>
    <row r="31" spans="1:7" ht="17.25" customHeight="1">
      <c r="A31" s="26">
        <v>5</v>
      </c>
      <c r="B31" s="79" t="s">
        <v>51</v>
      </c>
      <c r="C31" s="79"/>
      <c r="D31" s="79"/>
      <c r="E31" s="79"/>
      <c r="F31" s="3">
        <f>D15</f>
        <v>117.49</v>
      </c>
      <c r="G31" s="13"/>
    </row>
    <row r="32" spans="1:7" ht="17.25" customHeight="1">
      <c r="A32" s="26">
        <v>6</v>
      </c>
      <c r="B32" s="79" t="s">
        <v>47</v>
      </c>
      <c r="C32" s="79"/>
      <c r="D32" s="79"/>
      <c r="E32" s="79"/>
      <c r="F32" s="3">
        <f>D12+D13</f>
        <v>3495</v>
      </c>
      <c r="G32" s="13"/>
    </row>
    <row r="33" spans="1:7" ht="17.25" customHeight="1">
      <c r="A33" s="26">
        <v>7</v>
      </c>
      <c r="B33" s="79" t="s">
        <v>109</v>
      </c>
      <c r="C33" s="79"/>
      <c r="D33" s="79"/>
      <c r="E33" s="79"/>
      <c r="F33" s="3">
        <f>D16</f>
        <v>177.36</v>
      </c>
      <c r="G33" s="13"/>
    </row>
    <row r="34" spans="1:7" ht="17.25" customHeight="1">
      <c r="A34" s="26">
        <v>8</v>
      </c>
      <c r="B34" s="79" t="s">
        <v>110</v>
      </c>
      <c r="C34" s="79"/>
      <c r="D34" s="79"/>
      <c r="E34" s="79"/>
      <c r="F34" s="3">
        <f>D17</f>
        <v>95.36</v>
      </c>
      <c r="G34" s="13"/>
    </row>
    <row r="35" spans="1:7" ht="17.25" customHeight="1">
      <c r="A35" s="26">
        <v>9</v>
      </c>
      <c r="B35" s="79" t="s">
        <v>111</v>
      </c>
      <c r="C35" s="79"/>
      <c r="D35" s="79"/>
      <c r="E35" s="79"/>
      <c r="F35" s="3">
        <f>D18</f>
        <v>4420.67</v>
      </c>
      <c r="G35" s="13"/>
    </row>
    <row r="36" spans="1:7" s="29" customFormat="1" ht="21" customHeight="1">
      <c r="A36" s="27"/>
      <c r="B36" s="90" t="s">
        <v>13</v>
      </c>
      <c r="C36" s="90"/>
      <c r="D36" s="90"/>
      <c r="E36" s="90"/>
      <c r="F36" s="28">
        <f>F24+F25+F26+F32+F30+F31+F33+F34+F35</f>
        <v>19808.000000000004</v>
      </c>
      <c r="G36" s="10"/>
    </row>
    <row r="38" spans="1:6" ht="18" customHeight="1">
      <c r="A38" s="64" t="s">
        <v>106</v>
      </c>
      <c r="B38" s="64"/>
      <c r="C38" s="64"/>
      <c r="D38" s="64"/>
      <c r="E38" s="64"/>
      <c r="F38" s="3">
        <f>D7+D19-F36</f>
        <v>56226.152</v>
      </c>
    </row>
    <row r="39" spans="1:6" ht="20.25" customHeight="1">
      <c r="A39" s="64" t="s">
        <v>107</v>
      </c>
      <c r="B39" s="64"/>
      <c r="C39" s="64"/>
      <c r="D39" s="64"/>
      <c r="E39" s="64"/>
      <c r="F39" s="3">
        <f>F19</f>
        <v>-11408.560000000005</v>
      </c>
    </row>
    <row r="40" spans="1:6" ht="18" customHeight="1">
      <c r="A40" s="61" t="s">
        <v>80</v>
      </c>
      <c r="B40" s="61"/>
      <c r="C40" s="61"/>
      <c r="D40" s="61"/>
      <c r="E40" s="61"/>
      <c r="F40" s="3">
        <f>F38+F39</f>
        <v>44817.592</v>
      </c>
    </row>
    <row r="41" ht="11.25" customHeight="1"/>
    <row r="43" spans="1:6" ht="15.75">
      <c r="A43" s="71" t="s">
        <v>23</v>
      </c>
      <c r="B43" s="71" t="s">
        <v>15</v>
      </c>
      <c r="C43" s="91" t="s">
        <v>34</v>
      </c>
      <c r="D43" s="92"/>
      <c r="E43" s="93"/>
      <c r="F43" s="71" t="s">
        <v>35</v>
      </c>
    </row>
    <row r="44" spans="1:6" s="35" customFormat="1" ht="27" customHeight="1">
      <c r="A44" s="72"/>
      <c r="B44" s="73">
        <v>42867</v>
      </c>
      <c r="C44" s="94" t="s">
        <v>113</v>
      </c>
      <c r="D44" s="95"/>
      <c r="E44" s="96"/>
      <c r="F44" s="74">
        <v>1258</v>
      </c>
    </row>
    <row r="45" spans="1:6" ht="20.25" customHeight="1">
      <c r="A45" s="72"/>
      <c r="B45" s="73">
        <v>42916</v>
      </c>
      <c r="C45" s="94" t="s">
        <v>98</v>
      </c>
      <c r="D45" s="95"/>
      <c r="E45" s="96"/>
      <c r="F45" s="72">
        <v>836</v>
      </c>
    </row>
    <row r="46" spans="1:6" ht="18" customHeight="1">
      <c r="A46" s="72"/>
      <c r="B46" s="73"/>
      <c r="C46" s="94"/>
      <c r="D46" s="95"/>
      <c r="E46" s="96"/>
      <c r="F46" s="72"/>
    </row>
    <row r="47" spans="1:6" ht="15.75">
      <c r="A47" s="75"/>
      <c r="B47" s="76"/>
      <c r="C47" s="86"/>
      <c r="D47" s="87"/>
      <c r="E47" s="88"/>
      <c r="F47" s="77"/>
    </row>
    <row r="48" spans="1:6" s="29" customFormat="1" ht="15.75">
      <c r="A48" s="89" t="s">
        <v>36</v>
      </c>
      <c r="B48" s="89"/>
      <c r="C48" s="89"/>
      <c r="D48" s="89"/>
      <c r="E48" s="89"/>
      <c r="F48" s="78">
        <f>SUM(F44:F47)</f>
        <v>2094</v>
      </c>
    </row>
  </sheetData>
  <sheetProtection/>
  <mergeCells count="23">
    <mergeCell ref="C46:E46"/>
    <mergeCell ref="B33:E33"/>
    <mergeCell ref="B34:E34"/>
    <mergeCell ref="B29:E29"/>
    <mergeCell ref="B30:E30"/>
    <mergeCell ref="B31:E31"/>
    <mergeCell ref="C47:E47"/>
    <mergeCell ref="A48:E48"/>
    <mergeCell ref="B32:E32"/>
    <mergeCell ref="B36:E36"/>
    <mergeCell ref="C43:E43"/>
    <mergeCell ref="C44:E44"/>
    <mergeCell ref="C45:E45"/>
    <mergeCell ref="B35:E35"/>
    <mergeCell ref="A1:F1"/>
    <mergeCell ref="A2:F2"/>
    <mergeCell ref="A21:F21"/>
    <mergeCell ref="B23:E23"/>
    <mergeCell ref="B24:E24"/>
    <mergeCell ref="B25:E25"/>
    <mergeCell ref="B26:E26"/>
    <mergeCell ref="B27:E27"/>
    <mergeCell ref="B28:E2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D7" sqref="D7"/>
    </sheetView>
  </sheetViews>
  <sheetFormatPr defaultColWidth="9.140625" defaultRowHeight="12.75" outlineLevelRow="1"/>
  <cols>
    <col min="1" max="1" width="4.421875" style="12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80" t="s">
        <v>90</v>
      </c>
      <c r="B1" s="80"/>
      <c r="C1" s="80"/>
      <c r="D1" s="80"/>
      <c r="E1" s="80"/>
      <c r="F1" s="80"/>
      <c r="G1" s="66"/>
    </row>
    <row r="2" spans="1:8" ht="15.75">
      <c r="A2" s="80" t="s">
        <v>65</v>
      </c>
      <c r="B2" s="80"/>
      <c r="C2" s="80"/>
      <c r="D2" s="80"/>
      <c r="E2" s="80"/>
      <c r="F2" s="80"/>
      <c r="G2" s="10"/>
      <c r="H2" s="11"/>
    </row>
    <row r="3" ht="9" customHeight="1"/>
    <row r="4" spans="1:6" ht="15.75" hidden="1" outlineLevel="1">
      <c r="A4" s="13" t="s">
        <v>60</v>
      </c>
      <c r="C4" s="13"/>
      <c r="D4" s="13"/>
      <c r="E4" s="13"/>
      <c r="F4" s="13"/>
    </row>
    <row r="5" spans="1:6" ht="15.75" hidden="1" outlineLevel="1">
      <c r="A5" s="13" t="s">
        <v>17</v>
      </c>
      <c r="C5" s="13"/>
      <c r="D5" s="13">
        <v>187.9</v>
      </c>
      <c r="E5" s="13" t="s">
        <v>18</v>
      </c>
      <c r="F5" s="13"/>
    </row>
    <row r="6" ht="9" customHeight="1" collapsed="1">
      <c r="I6" s="33"/>
    </row>
    <row r="7" spans="1:6" ht="15.75">
      <c r="A7" s="10" t="s">
        <v>91</v>
      </c>
      <c r="C7" s="10"/>
      <c r="D7" s="14">
        <f>'2015'!F32</f>
        <v>28970.192000000003</v>
      </c>
      <c r="E7" s="10" t="s">
        <v>50</v>
      </c>
      <c r="F7" s="10"/>
    </row>
    <row r="8" spans="1:6" ht="15.75">
      <c r="A8" s="10" t="s">
        <v>85</v>
      </c>
      <c r="C8" s="13"/>
      <c r="D8" s="15">
        <f>C16</f>
        <v>-14802.030000000006</v>
      </c>
      <c r="E8" s="13" t="s">
        <v>21</v>
      </c>
      <c r="F8" s="13"/>
    </row>
    <row r="9" spans="2:6" ht="15.75">
      <c r="B9" s="13"/>
      <c r="C9" s="13"/>
      <c r="D9" s="13"/>
      <c r="E9" s="13"/>
      <c r="F9" s="16" t="s">
        <v>22</v>
      </c>
    </row>
    <row r="10" spans="1:6" s="12" customFormat="1" ht="28.5" customHeight="1">
      <c r="A10" s="4" t="s">
        <v>23</v>
      </c>
      <c r="B10" s="17" t="s">
        <v>24</v>
      </c>
      <c r="C10" s="18" t="s">
        <v>92</v>
      </c>
      <c r="D10" s="18" t="s">
        <v>0</v>
      </c>
      <c r="E10" s="18" t="s">
        <v>26</v>
      </c>
      <c r="F10" s="18" t="s">
        <v>93</v>
      </c>
    </row>
    <row r="11" spans="1:9" s="21" customFormat="1" ht="30" customHeight="1">
      <c r="A11" s="4">
        <v>1</v>
      </c>
      <c r="B11" s="19" t="s">
        <v>2</v>
      </c>
      <c r="C11" s="51">
        <v>-11390.880000000008</v>
      </c>
      <c r="D11" s="49">
        <v>25704.72</v>
      </c>
      <c r="E11" s="49">
        <v>32990.71</v>
      </c>
      <c r="F11" s="49">
        <f>C11-D11+E11</f>
        <v>-4104.890000000007</v>
      </c>
      <c r="G11" s="17" t="s">
        <v>40</v>
      </c>
      <c r="H11" s="17">
        <v>11.33</v>
      </c>
      <c r="I11" s="62">
        <f>H11*12*H20</f>
        <v>25546.884000000002</v>
      </c>
    </row>
    <row r="12" spans="1:9" s="21" customFormat="1" ht="15.75">
      <c r="A12" s="4">
        <v>2</v>
      </c>
      <c r="B12" s="19" t="s">
        <v>3</v>
      </c>
      <c r="C12" s="51">
        <v>-1039.21</v>
      </c>
      <c r="D12" s="49">
        <v>2345.04</v>
      </c>
      <c r="E12" s="49">
        <v>3011.19</v>
      </c>
      <c r="F12" s="49">
        <f>C12-D12+E12</f>
        <v>-373.05999999999995</v>
      </c>
      <c r="G12" s="17" t="s">
        <v>41</v>
      </c>
      <c r="H12" s="17">
        <v>3.2</v>
      </c>
      <c r="I12" s="63">
        <f>H12*12*H20</f>
        <v>7215.3600000000015</v>
      </c>
    </row>
    <row r="13" spans="1:9" s="21" customFormat="1" ht="29.25" customHeight="1">
      <c r="A13" s="4">
        <v>3</v>
      </c>
      <c r="B13" s="19" t="s">
        <v>42</v>
      </c>
      <c r="C13" s="51">
        <v>-478.8700000000001</v>
      </c>
      <c r="D13" s="49">
        <v>1149.96</v>
      </c>
      <c r="E13" s="49">
        <v>1445.88</v>
      </c>
      <c r="F13" s="49">
        <f>C13-D13+E13</f>
        <v>-182.95000000000005</v>
      </c>
      <c r="G13" s="17" t="s">
        <v>108</v>
      </c>
      <c r="H13" s="17">
        <v>0.6</v>
      </c>
      <c r="I13" s="63">
        <f>H13*12*H20</f>
        <v>1352.8799999999999</v>
      </c>
    </row>
    <row r="14" spans="1:8" s="21" customFormat="1" ht="30" customHeight="1">
      <c r="A14" s="4">
        <v>4</v>
      </c>
      <c r="B14" s="19" t="s">
        <v>49</v>
      </c>
      <c r="C14" s="51">
        <v>-259.7500000000002</v>
      </c>
      <c r="D14" s="49">
        <v>586.2</v>
      </c>
      <c r="E14" s="49">
        <v>797.1</v>
      </c>
      <c r="F14" s="49">
        <f>C14-D14+E14</f>
        <v>-48.85000000000025</v>
      </c>
      <c r="G14" s="20"/>
      <c r="H14" s="20"/>
    </row>
    <row r="15" spans="1:8" s="21" customFormat="1" ht="30" customHeight="1">
      <c r="A15" s="4">
        <v>5</v>
      </c>
      <c r="B15" s="19" t="s">
        <v>51</v>
      </c>
      <c r="C15" s="51">
        <v>-1633.3199999999988</v>
      </c>
      <c r="D15" s="49">
        <v>1642.3</v>
      </c>
      <c r="E15" s="49">
        <v>3049.12</v>
      </c>
      <c r="F15" s="49">
        <f>C15-D15+E15</f>
        <v>-226.4999999999991</v>
      </c>
      <c r="G15" s="20"/>
      <c r="H15" s="20"/>
    </row>
    <row r="16" spans="1:6" ht="19.5" customHeight="1">
      <c r="A16" s="4"/>
      <c r="B16" s="19" t="s">
        <v>4</v>
      </c>
      <c r="C16" s="50">
        <f>SUM(C11:C15)</f>
        <v>-14802.030000000006</v>
      </c>
      <c r="D16" s="50">
        <f>SUM(D11:D15)</f>
        <v>31428.22</v>
      </c>
      <c r="E16" s="50">
        <f>SUM(E11:E15)</f>
        <v>41294</v>
      </c>
      <c r="F16" s="50">
        <f>SUM(F11:F15)</f>
        <v>-4936.2500000000055</v>
      </c>
    </row>
    <row r="17" ht="11.25" customHeight="1"/>
    <row r="18" spans="1:6" ht="15.75">
      <c r="A18" s="80" t="s">
        <v>27</v>
      </c>
      <c r="B18" s="80"/>
      <c r="C18" s="80"/>
      <c r="D18" s="80"/>
      <c r="E18" s="80"/>
      <c r="F18" s="80"/>
    </row>
    <row r="19" spans="1:8" ht="15.75">
      <c r="A19" s="66"/>
      <c r="B19" s="66"/>
      <c r="C19" s="66"/>
      <c r="D19" s="66"/>
      <c r="E19" s="66"/>
      <c r="F19" s="66"/>
      <c r="H19" s="5" t="s">
        <v>28</v>
      </c>
    </row>
    <row r="20" spans="1:8" ht="33" customHeight="1">
      <c r="A20" s="18" t="s">
        <v>39</v>
      </c>
      <c r="B20" s="81" t="s">
        <v>6</v>
      </c>
      <c r="C20" s="81"/>
      <c r="D20" s="81"/>
      <c r="E20" s="81"/>
      <c r="F20" s="22" t="s">
        <v>16</v>
      </c>
      <c r="G20" s="23"/>
      <c r="H20" s="5">
        <f>D5</f>
        <v>187.9</v>
      </c>
    </row>
    <row r="21" spans="1:10" ht="18" customHeight="1">
      <c r="A21" s="24">
        <v>1</v>
      </c>
      <c r="B21" s="82" t="s">
        <v>8</v>
      </c>
      <c r="C21" s="82"/>
      <c r="D21" s="82"/>
      <c r="E21" s="83"/>
      <c r="F21" s="6">
        <f>I12</f>
        <v>7215.3600000000015</v>
      </c>
      <c r="G21" s="13"/>
      <c r="H21" s="5" t="s">
        <v>29</v>
      </c>
      <c r="I21" s="5" t="s">
        <v>30</v>
      </c>
      <c r="J21" s="5" t="s">
        <v>31</v>
      </c>
    </row>
    <row r="22" spans="1:7" ht="18" customHeight="1">
      <c r="A22" s="26">
        <v>2</v>
      </c>
      <c r="B22" s="84" t="s">
        <v>49</v>
      </c>
      <c r="C22" s="84"/>
      <c r="D22" s="84"/>
      <c r="E22" s="85"/>
      <c r="F22" s="6">
        <f>D14</f>
        <v>586.2</v>
      </c>
      <c r="G22" s="13"/>
    </row>
    <row r="23" spans="1:7" ht="18" customHeight="1">
      <c r="A23" s="26">
        <v>3</v>
      </c>
      <c r="B23" s="84" t="s">
        <v>11</v>
      </c>
      <c r="C23" s="84"/>
      <c r="D23" s="84"/>
      <c r="E23" s="85"/>
      <c r="F23" s="6">
        <f>F24+F25+F26</f>
        <v>3833</v>
      </c>
      <c r="G23" s="13"/>
    </row>
    <row r="24" spans="1:7" ht="16.5" customHeight="1">
      <c r="A24" s="26" t="s">
        <v>12</v>
      </c>
      <c r="B24" s="84" t="s">
        <v>100</v>
      </c>
      <c r="C24" s="84"/>
      <c r="D24" s="84"/>
      <c r="E24" s="85"/>
      <c r="F24" s="6">
        <f>F39+F40</f>
        <v>1685</v>
      </c>
      <c r="G24" s="13"/>
    </row>
    <row r="25" spans="1:7" ht="16.5" customHeight="1">
      <c r="A25" s="26" t="s">
        <v>12</v>
      </c>
      <c r="B25" s="84" t="s">
        <v>82</v>
      </c>
      <c r="C25" s="84"/>
      <c r="D25" s="84"/>
      <c r="E25" s="85"/>
      <c r="F25" s="6">
        <f>F38</f>
        <v>2148</v>
      </c>
      <c r="G25" s="13"/>
    </row>
    <row r="26" spans="1:7" ht="16.5" customHeight="1">
      <c r="A26" s="26" t="s">
        <v>12</v>
      </c>
      <c r="B26" s="84" t="s">
        <v>33</v>
      </c>
      <c r="C26" s="84"/>
      <c r="D26" s="84"/>
      <c r="E26" s="84"/>
      <c r="F26" s="68">
        <v>0</v>
      </c>
      <c r="G26" s="13"/>
    </row>
    <row r="27" spans="1:7" ht="17.25" customHeight="1">
      <c r="A27" s="26">
        <v>4</v>
      </c>
      <c r="B27" s="79" t="s">
        <v>99</v>
      </c>
      <c r="C27" s="79"/>
      <c r="D27" s="79"/>
      <c r="E27" s="79"/>
      <c r="F27" s="3">
        <f>I13+F41</f>
        <v>2442.88</v>
      </c>
      <c r="G27" s="13"/>
    </row>
    <row r="28" spans="1:7" ht="17.25" customHeight="1">
      <c r="A28" s="26">
        <v>5</v>
      </c>
      <c r="B28" s="79" t="s">
        <v>51</v>
      </c>
      <c r="C28" s="79"/>
      <c r="D28" s="79"/>
      <c r="E28" s="79"/>
      <c r="F28" s="3">
        <f>D15</f>
        <v>1642.3</v>
      </c>
      <c r="G28" s="13"/>
    </row>
    <row r="29" spans="1:7" ht="17.25" customHeight="1">
      <c r="A29" s="26">
        <v>6</v>
      </c>
      <c r="B29" s="79" t="s">
        <v>47</v>
      </c>
      <c r="C29" s="79"/>
      <c r="D29" s="79"/>
      <c r="E29" s="79"/>
      <c r="F29" s="3">
        <f>D12+D13</f>
        <v>3495</v>
      </c>
      <c r="G29" s="13"/>
    </row>
    <row r="30" spans="1:7" s="29" customFormat="1" ht="21" customHeight="1">
      <c r="A30" s="27"/>
      <c r="B30" s="90" t="s">
        <v>13</v>
      </c>
      <c r="C30" s="90"/>
      <c r="D30" s="90"/>
      <c r="E30" s="90"/>
      <c r="F30" s="28">
        <f>F21+F22+F23+F29+F27+F28</f>
        <v>19214.74</v>
      </c>
      <c r="G30" s="10"/>
    </row>
    <row r="32" spans="1:6" ht="18" customHeight="1">
      <c r="A32" s="64" t="s">
        <v>94</v>
      </c>
      <c r="B32" s="64"/>
      <c r="C32" s="64"/>
      <c r="D32" s="64"/>
      <c r="E32" s="64"/>
      <c r="F32" s="3">
        <f>D7+D16-F30</f>
        <v>41183.672000000006</v>
      </c>
    </row>
    <row r="33" spans="1:6" ht="20.25" customHeight="1">
      <c r="A33" s="64" t="s">
        <v>95</v>
      </c>
      <c r="B33" s="64"/>
      <c r="C33" s="64"/>
      <c r="D33" s="64"/>
      <c r="E33" s="64"/>
      <c r="F33" s="3">
        <f>F16</f>
        <v>-4936.2500000000055</v>
      </c>
    </row>
    <row r="34" spans="1:6" ht="18" customHeight="1">
      <c r="A34" s="61" t="s">
        <v>80</v>
      </c>
      <c r="B34" s="61"/>
      <c r="C34" s="61"/>
      <c r="D34" s="61"/>
      <c r="E34" s="61"/>
      <c r="F34" s="3">
        <f>F32+F33</f>
        <v>36247.422</v>
      </c>
    </row>
    <row r="35" ht="11.25" customHeight="1"/>
    <row r="37" spans="1:6" ht="15.75">
      <c r="A37" s="30" t="s">
        <v>23</v>
      </c>
      <c r="B37" s="30" t="s">
        <v>15</v>
      </c>
      <c r="C37" s="91" t="s">
        <v>34</v>
      </c>
      <c r="D37" s="92"/>
      <c r="E37" s="93"/>
      <c r="F37" s="30" t="s">
        <v>35</v>
      </c>
    </row>
    <row r="38" spans="1:6" s="35" customFormat="1" ht="27" customHeight="1">
      <c r="A38" s="34"/>
      <c r="B38" s="36" t="s">
        <v>77</v>
      </c>
      <c r="C38" s="97" t="s">
        <v>78</v>
      </c>
      <c r="D38" s="98"/>
      <c r="E38" s="99"/>
      <c r="F38" s="37">
        <f>179*12</f>
        <v>2148</v>
      </c>
    </row>
    <row r="39" spans="1:6" ht="20.25" customHeight="1">
      <c r="A39" s="4"/>
      <c r="B39" s="7">
        <v>42458</v>
      </c>
      <c r="C39" s="97" t="s">
        <v>96</v>
      </c>
      <c r="D39" s="98"/>
      <c r="E39" s="99"/>
      <c r="F39" s="6">
        <v>894</v>
      </c>
    </row>
    <row r="40" spans="1:6" ht="18" customHeight="1">
      <c r="A40" s="4"/>
      <c r="B40" s="7">
        <v>42600</v>
      </c>
      <c r="C40" s="97" t="s">
        <v>97</v>
      </c>
      <c r="D40" s="98"/>
      <c r="E40" s="99"/>
      <c r="F40" s="6">
        <v>791</v>
      </c>
    </row>
    <row r="41" spans="1:6" ht="15.75">
      <c r="A41" s="4"/>
      <c r="B41" s="7">
        <v>42521</v>
      </c>
      <c r="C41" s="97" t="s">
        <v>98</v>
      </c>
      <c r="D41" s="98"/>
      <c r="E41" s="99"/>
      <c r="F41" s="8">
        <v>1090</v>
      </c>
    </row>
    <row r="42" spans="1:6" s="29" customFormat="1" ht="15.75">
      <c r="A42" s="89" t="s">
        <v>36</v>
      </c>
      <c r="B42" s="89"/>
      <c r="C42" s="89"/>
      <c r="D42" s="89"/>
      <c r="E42" s="89"/>
      <c r="F42" s="31">
        <f>SUM(F38:F41)</f>
        <v>4923</v>
      </c>
    </row>
  </sheetData>
  <sheetProtection/>
  <mergeCells count="20">
    <mergeCell ref="A1:F1"/>
    <mergeCell ref="A2:F2"/>
    <mergeCell ref="A18:F18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A42:E42"/>
    <mergeCell ref="C40:E40"/>
    <mergeCell ref="B29:E29"/>
    <mergeCell ref="B30:E30"/>
    <mergeCell ref="C37:E37"/>
    <mergeCell ref="C38:E38"/>
    <mergeCell ref="C39:E39"/>
    <mergeCell ref="C41:E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1"/>
  <sheetViews>
    <sheetView view="pageBreakPreview" zoomScaleSheetLayoutView="100" zoomScalePageLayoutView="0" workbookViewId="0" topLeftCell="A1">
      <selection activeCell="A7" sqref="A7:IV7"/>
    </sheetView>
  </sheetViews>
  <sheetFormatPr defaultColWidth="9.140625" defaultRowHeight="12.75" outlineLevelRow="1"/>
  <cols>
    <col min="1" max="1" width="4.421875" style="12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80" t="s">
        <v>37</v>
      </c>
      <c r="B1" s="80"/>
      <c r="C1" s="80"/>
      <c r="D1" s="80"/>
      <c r="E1" s="80"/>
      <c r="F1" s="80"/>
      <c r="G1" s="65"/>
    </row>
    <row r="2" spans="1:8" ht="15.75">
      <c r="A2" s="80" t="s">
        <v>65</v>
      </c>
      <c r="B2" s="80"/>
      <c r="C2" s="80"/>
      <c r="D2" s="80"/>
      <c r="E2" s="80"/>
      <c r="F2" s="80"/>
      <c r="G2" s="10"/>
      <c r="H2" s="11"/>
    </row>
    <row r="3" ht="9" customHeight="1"/>
    <row r="4" spans="1:6" ht="15.75" hidden="1" outlineLevel="1">
      <c r="A4" s="13" t="s">
        <v>60</v>
      </c>
      <c r="C4" s="13"/>
      <c r="D4" s="13"/>
      <c r="E4" s="13"/>
      <c r="F4" s="13"/>
    </row>
    <row r="5" spans="1:6" ht="15.75" hidden="1" outlineLevel="1">
      <c r="A5" s="13" t="s">
        <v>17</v>
      </c>
      <c r="C5" s="13"/>
      <c r="D5" s="13">
        <v>187.9</v>
      </c>
      <c r="E5" s="13" t="s">
        <v>18</v>
      </c>
      <c r="F5" s="13"/>
    </row>
    <row r="6" ht="9" customHeight="1" collapsed="1">
      <c r="I6" s="33"/>
    </row>
    <row r="7" spans="1:6" ht="15.75">
      <c r="A7" s="10"/>
      <c r="C7" s="10"/>
      <c r="D7" s="14"/>
      <c r="E7" s="10"/>
      <c r="F7" s="10"/>
    </row>
    <row r="8" spans="1:6" ht="15.75">
      <c r="A8" s="10" t="s">
        <v>20</v>
      </c>
      <c r="C8" s="13"/>
      <c r="D8" s="15">
        <f>C16</f>
        <v>-25463.39</v>
      </c>
      <c r="E8" s="13" t="s">
        <v>21</v>
      </c>
      <c r="F8" s="13"/>
    </row>
    <row r="9" spans="2:6" ht="15.75">
      <c r="B9" s="13"/>
      <c r="C9" s="13"/>
      <c r="D9" s="13"/>
      <c r="E9" s="13"/>
      <c r="F9" s="16" t="s">
        <v>22</v>
      </c>
    </row>
    <row r="10" spans="1:6" s="12" customFormat="1" ht="28.5" customHeight="1">
      <c r="A10" s="4" t="s">
        <v>23</v>
      </c>
      <c r="B10" s="17" t="s">
        <v>24</v>
      </c>
      <c r="C10" s="18" t="s">
        <v>25</v>
      </c>
      <c r="D10" s="18" t="s">
        <v>0</v>
      </c>
      <c r="E10" s="18" t="s">
        <v>26</v>
      </c>
      <c r="F10" s="18" t="s">
        <v>38</v>
      </c>
    </row>
    <row r="11" spans="1:9" s="21" customFormat="1" ht="30" customHeight="1">
      <c r="A11" s="4">
        <v>1</v>
      </c>
      <c r="B11" s="19" t="s">
        <v>2</v>
      </c>
      <c r="C11" s="51">
        <v>-18979.86</v>
      </c>
      <c r="D11" s="49">
        <v>25704.72</v>
      </c>
      <c r="E11" s="49">
        <v>31059.3</v>
      </c>
      <c r="F11" s="49">
        <f>C11-D11+E11</f>
        <v>-13625.280000000002</v>
      </c>
      <c r="G11" s="17" t="s">
        <v>40</v>
      </c>
      <c r="H11" s="17">
        <v>11.33</v>
      </c>
      <c r="I11" s="62">
        <f>H11*12*H20</f>
        <v>25546.884000000002</v>
      </c>
    </row>
    <row r="12" spans="1:9" s="21" customFormat="1" ht="15.75">
      <c r="A12" s="4">
        <v>2</v>
      </c>
      <c r="B12" s="19" t="s">
        <v>3</v>
      </c>
      <c r="C12" s="51">
        <v>-1572.13</v>
      </c>
      <c r="D12" s="49">
        <v>2345.04</v>
      </c>
      <c r="E12" s="49">
        <v>2833.5</v>
      </c>
      <c r="F12" s="49">
        <f>C12-D12+E12</f>
        <v>-1083.67</v>
      </c>
      <c r="G12" s="17" t="s">
        <v>41</v>
      </c>
      <c r="H12" s="17">
        <v>3.2</v>
      </c>
      <c r="I12" s="63">
        <f>H12*12*H20</f>
        <v>7215.3600000000015</v>
      </c>
    </row>
    <row r="13" spans="1:9" s="21" customFormat="1" ht="29.25" customHeight="1">
      <c r="A13" s="4">
        <v>3</v>
      </c>
      <c r="B13" s="19" t="s">
        <v>42</v>
      </c>
      <c r="C13" s="51">
        <v>-740.19</v>
      </c>
      <c r="D13" s="49">
        <v>1149.96</v>
      </c>
      <c r="E13" s="49">
        <v>1331.4</v>
      </c>
      <c r="F13" s="49">
        <f>C13-D13+E13</f>
        <v>-558.75</v>
      </c>
      <c r="G13" s="17" t="s">
        <v>48</v>
      </c>
      <c r="H13" s="17">
        <v>0.69</v>
      </c>
      <c r="I13" s="63">
        <f>H13*12*H20</f>
        <v>1555.812</v>
      </c>
    </row>
    <row r="14" spans="1:8" s="21" customFormat="1" ht="30" customHeight="1">
      <c r="A14" s="4">
        <v>4</v>
      </c>
      <c r="B14" s="19" t="s">
        <v>49</v>
      </c>
      <c r="C14" s="51">
        <v>-392.95</v>
      </c>
      <c r="D14" s="49">
        <v>586.2</v>
      </c>
      <c r="E14" s="49">
        <v>708.3</v>
      </c>
      <c r="F14" s="49">
        <f>C14-D14+E14</f>
        <v>-270.85000000000014</v>
      </c>
      <c r="G14" s="20"/>
      <c r="H14" s="20"/>
    </row>
    <row r="15" spans="1:8" s="21" customFormat="1" ht="30" customHeight="1">
      <c r="A15" s="4">
        <v>5</v>
      </c>
      <c r="B15" s="19" t="s">
        <v>51</v>
      </c>
      <c r="C15" s="51">
        <v>-3778.26</v>
      </c>
      <c r="D15" s="49">
        <v>4737.09</v>
      </c>
      <c r="E15" s="49">
        <v>6185.89</v>
      </c>
      <c r="F15" s="49">
        <f>C15-D15+E15</f>
        <v>-2329.46</v>
      </c>
      <c r="G15" s="20"/>
      <c r="H15" s="20"/>
    </row>
    <row r="16" spans="1:6" ht="19.5" customHeight="1">
      <c r="A16" s="4"/>
      <c r="B16" s="19" t="s">
        <v>4</v>
      </c>
      <c r="C16" s="50">
        <f>SUM(C11:C15)</f>
        <v>-25463.39</v>
      </c>
      <c r="D16" s="50">
        <f>SUM(D11:D15)</f>
        <v>34523.01</v>
      </c>
      <c r="E16" s="50">
        <f>SUM(E11:E15)</f>
        <v>42118.39000000001</v>
      </c>
      <c r="F16" s="50">
        <f>SUM(F11:F15)</f>
        <v>-17868.010000000002</v>
      </c>
    </row>
    <row r="17" ht="11.25" customHeight="1"/>
    <row r="18" spans="1:6" ht="15.75">
      <c r="A18" s="80" t="s">
        <v>27</v>
      </c>
      <c r="B18" s="80"/>
      <c r="C18" s="80"/>
      <c r="D18" s="80"/>
      <c r="E18" s="80"/>
      <c r="F18" s="80"/>
    </row>
    <row r="19" spans="1:8" ht="15.75">
      <c r="A19" s="65"/>
      <c r="B19" s="65"/>
      <c r="C19" s="65"/>
      <c r="D19" s="65"/>
      <c r="E19" s="65"/>
      <c r="F19" s="65"/>
      <c r="H19" s="5" t="s">
        <v>28</v>
      </c>
    </row>
    <row r="20" spans="1:8" ht="33" customHeight="1">
      <c r="A20" s="18" t="s">
        <v>39</v>
      </c>
      <c r="B20" s="81" t="s">
        <v>6</v>
      </c>
      <c r="C20" s="81"/>
      <c r="D20" s="81"/>
      <c r="E20" s="81"/>
      <c r="F20" s="22" t="s">
        <v>16</v>
      </c>
      <c r="G20" s="23"/>
      <c r="H20" s="5">
        <f>D5</f>
        <v>187.9</v>
      </c>
    </row>
    <row r="21" spans="1:10" ht="18" customHeight="1">
      <c r="A21" s="24">
        <v>1</v>
      </c>
      <c r="B21" s="82" t="s">
        <v>8</v>
      </c>
      <c r="C21" s="82"/>
      <c r="D21" s="82"/>
      <c r="E21" s="82"/>
      <c r="F21" s="1">
        <f>I12</f>
        <v>7215.3600000000015</v>
      </c>
      <c r="G21" s="25"/>
      <c r="H21" s="5" t="s">
        <v>29</v>
      </c>
      <c r="I21" s="5" t="s">
        <v>30</v>
      </c>
      <c r="J21" s="5" t="s">
        <v>31</v>
      </c>
    </row>
    <row r="22" spans="1:7" ht="18" customHeight="1">
      <c r="A22" s="26">
        <v>2</v>
      </c>
      <c r="B22" s="84" t="s">
        <v>49</v>
      </c>
      <c r="C22" s="84"/>
      <c r="D22" s="84"/>
      <c r="E22" s="84"/>
      <c r="F22" s="2">
        <f>0.26*H20*12</f>
        <v>586.248</v>
      </c>
      <c r="G22" s="25"/>
    </row>
    <row r="23" spans="1:7" ht="18" customHeight="1">
      <c r="A23" s="26">
        <v>3</v>
      </c>
      <c r="B23" s="84" t="s">
        <v>11</v>
      </c>
      <c r="C23" s="84"/>
      <c r="D23" s="84"/>
      <c r="E23" s="84"/>
      <c r="F23" s="2">
        <f>F24+F25+F26</f>
        <v>2148</v>
      </c>
      <c r="G23" s="25"/>
    </row>
    <row r="24" spans="1:7" ht="16.5" customHeight="1">
      <c r="A24" s="26" t="s">
        <v>12</v>
      </c>
      <c r="B24" s="84" t="s">
        <v>32</v>
      </c>
      <c r="C24" s="84"/>
      <c r="D24" s="84"/>
      <c r="E24" s="84"/>
      <c r="F24" s="3">
        <v>0</v>
      </c>
      <c r="G24" s="13"/>
    </row>
    <row r="25" spans="1:7" ht="16.5" customHeight="1">
      <c r="A25" s="26" t="s">
        <v>12</v>
      </c>
      <c r="B25" s="84" t="s">
        <v>82</v>
      </c>
      <c r="C25" s="84"/>
      <c r="D25" s="84"/>
      <c r="E25" s="84"/>
      <c r="F25" s="3">
        <f>F38</f>
        <v>2148</v>
      </c>
      <c r="G25" s="13"/>
    </row>
    <row r="26" spans="1:7" ht="16.5" customHeight="1">
      <c r="A26" s="26" t="s">
        <v>12</v>
      </c>
      <c r="B26" s="84" t="s">
        <v>33</v>
      </c>
      <c r="C26" s="84"/>
      <c r="D26" s="84"/>
      <c r="E26" s="84"/>
      <c r="F26" s="3">
        <v>0</v>
      </c>
      <c r="G26" s="13"/>
    </row>
    <row r="27" spans="1:7" ht="17.25" customHeight="1">
      <c r="A27" s="26">
        <v>4</v>
      </c>
      <c r="B27" s="79" t="s">
        <v>45</v>
      </c>
      <c r="C27" s="79"/>
      <c r="D27" s="79"/>
      <c r="E27" s="79"/>
      <c r="F27" s="3">
        <f>I13</f>
        <v>1555.812</v>
      </c>
      <c r="G27" s="13"/>
    </row>
    <row r="28" spans="1:7" ht="17.25" customHeight="1">
      <c r="A28" s="26">
        <v>5</v>
      </c>
      <c r="B28" s="79" t="s">
        <v>51</v>
      </c>
      <c r="C28" s="79"/>
      <c r="D28" s="79"/>
      <c r="E28" s="79"/>
      <c r="F28" s="3">
        <f>D15</f>
        <v>4737.09</v>
      </c>
      <c r="G28" s="13"/>
    </row>
    <row r="29" spans="1:7" ht="17.25" customHeight="1">
      <c r="A29" s="26">
        <v>6</v>
      </c>
      <c r="B29" s="79" t="s">
        <v>47</v>
      </c>
      <c r="C29" s="79"/>
      <c r="D29" s="79"/>
      <c r="E29" s="79"/>
      <c r="F29" s="3">
        <f>D12+D13</f>
        <v>3495</v>
      </c>
      <c r="G29" s="13"/>
    </row>
    <row r="30" spans="1:7" s="29" customFormat="1" ht="21" customHeight="1">
      <c r="A30" s="27"/>
      <c r="B30" s="90" t="s">
        <v>13</v>
      </c>
      <c r="C30" s="90"/>
      <c r="D30" s="90"/>
      <c r="E30" s="90"/>
      <c r="F30" s="28">
        <f>F21+F22+F23+F29+F27+F28</f>
        <v>19737.510000000002</v>
      </c>
      <c r="G30" s="10"/>
    </row>
    <row r="32" spans="1:6" ht="18" customHeight="1">
      <c r="A32" s="64" t="s">
        <v>81</v>
      </c>
      <c r="B32" s="64"/>
      <c r="C32" s="64"/>
      <c r="D32" s="64"/>
      <c r="E32" s="64"/>
      <c r="F32" s="3">
        <f>D7+D16-F30</f>
        <v>14785.5</v>
      </c>
    </row>
    <row r="33" spans="1:6" ht="20.25" customHeight="1">
      <c r="A33" s="64" t="s">
        <v>79</v>
      </c>
      <c r="B33" s="64"/>
      <c r="C33" s="64"/>
      <c r="D33" s="64"/>
      <c r="E33" s="64"/>
      <c r="F33" s="3">
        <f>F16</f>
        <v>-17868.010000000002</v>
      </c>
    </row>
    <row r="34" spans="1:6" ht="18" customHeight="1">
      <c r="A34" s="61" t="s">
        <v>80</v>
      </c>
      <c r="B34" s="61"/>
      <c r="C34" s="61"/>
      <c r="D34" s="61"/>
      <c r="E34" s="61"/>
      <c r="F34" s="3">
        <f>F32+F33</f>
        <v>-3082.510000000002</v>
      </c>
    </row>
    <row r="35" ht="11.25" customHeight="1"/>
    <row r="37" spans="1:6" ht="15.75">
      <c r="A37" s="30" t="s">
        <v>23</v>
      </c>
      <c r="B37" s="30" t="s">
        <v>15</v>
      </c>
      <c r="C37" s="91" t="s">
        <v>34</v>
      </c>
      <c r="D37" s="92"/>
      <c r="E37" s="93"/>
      <c r="F37" s="30" t="s">
        <v>35</v>
      </c>
    </row>
    <row r="38" spans="1:6" s="35" customFormat="1" ht="27" customHeight="1">
      <c r="A38" s="34"/>
      <c r="B38" s="36" t="s">
        <v>77</v>
      </c>
      <c r="C38" s="97" t="s">
        <v>78</v>
      </c>
      <c r="D38" s="98"/>
      <c r="E38" s="99"/>
      <c r="F38" s="37">
        <f>179*12</f>
        <v>2148</v>
      </c>
    </row>
    <row r="39" spans="1:6" ht="27" customHeight="1">
      <c r="A39" s="4"/>
      <c r="B39" s="7"/>
      <c r="C39" s="100"/>
      <c r="D39" s="101"/>
      <c r="E39" s="102"/>
      <c r="F39" s="6"/>
    </row>
    <row r="40" spans="1:6" ht="15.75">
      <c r="A40" s="4"/>
      <c r="B40" s="7"/>
      <c r="C40" s="86"/>
      <c r="D40" s="87"/>
      <c r="E40" s="88"/>
      <c r="F40" s="8"/>
    </row>
    <row r="41" spans="1:6" s="29" customFormat="1" ht="15.75">
      <c r="A41" s="89" t="s">
        <v>36</v>
      </c>
      <c r="B41" s="89"/>
      <c r="C41" s="89"/>
      <c r="D41" s="89"/>
      <c r="E41" s="89"/>
      <c r="F41" s="31">
        <f>SUM(F38:F40)</f>
        <v>2148</v>
      </c>
    </row>
  </sheetData>
  <sheetProtection selectLockedCells="1" selectUnlockedCells="1"/>
  <mergeCells count="19">
    <mergeCell ref="A41:E41"/>
    <mergeCell ref="B29:E29"/>
    <mergeCell ref="B30:E30"/>
    <mergeCell ref="C37:E37"/>
    <mergeCell ref="C38:E38"/>
    <mergeCell ref="C39:E39"/>
    <mergeCell ref="C40:E40"/>
    <mergeCell ref="B23:E23"/>
    <mergeCell ref="B24:E24"/>
    <mergeCell ref="B25:E25"/>
    <mergeCell ref="B26:E26"/>
    <mergeCell ref="B27:E27"/>
    <mergeCell ref="B28:E28"/>
    <mergeCell ref="A1:F1"/>
    <mergeCell ref="A2:F2"/>
    <mergeCell ref="A18:F18"/>
    <mergeCell ref="B20:E20"/>
    <mergeCell ref="B21:E21"/>
    <mergeCell ref="B22:E22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1"/>
  <sheetViews>
    <sheetView view="pageBreakPreview" zoomScaleSheetLayoutView="100" zoomScalePageLayoutView="0" workbookViewId="0" topLeftCell="A1">
      <selection activeCell="D7" sqref="D7"/>
    </sheetView>
  </sheetViews>
  <sheetFormatPr defaultColWidth="9.140625" defaultRowHeight="12.75" outlineLevelRow="1"/>
  <cols>
    <col min="1" max="1" width="4.421875" style="12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80" t="s">
        <v>37</v>
      </c>
      <c r="B1" s="80"/>
      <c r="C1" s="80"/>
      <c r="D1" s="80"/>
      <c r="E1" s="80"/>
      <c r="F1" s="80"/>
      <c r="G1" s="9"/>
    </row>
    <row r="2" spans="1:8" ht="15.75">
      <c r="A2" s="80" t="s">
        <v>65</v>
      </c>
      <c r="B2" s="80"/>
      <c r="C2" s="80"/>
      <c r="D2" s="80"/>
      <c r="E2" s="80"/>
      <c r="F2" s="80"/>
      <c r="G2" s="10"/>
      <c r="H2" s="11"/>
    </row>
    <row r="3" ht="9" customHeight="1"/>
    <row r="4" spans="1:6" ht="15.75" hidden="1" outlineLevel="1">
      <c r="A4" s="13" t="s">
        <v>60</v>
      </c>
      <c r="C4" s="13"/>
      <c r="D4" s="13"/>
      <c r="E4" s="13"/>
      <c r="F4" s="13"/>
    </row>
    <row r="5" spans="1:6" ht="15.75" hidden="1" outlineLevel="1">
      <c r="A5" s="13" t="s">
        <v>17</v>
      </c>
      <c r="C5" s="13"/>
      <c r="D5" s="13">
        <v>187.9</v>
      </c>
      <c r="E5" s="13" t="s">
        <v>18</v>
      </c>
      <c r="F5" s="13"/>
    </row>
    <row r="6" ht="9" customHeight="1" collapsed="1">
      <c r="I6" s="33"/>
    </row>
    <row r="7" spans="1:6" ht="15.75">
      <c r="A7" s="10" t="s">
        <v>19</v>
      </c>
      <c r="C7" s="10"/>
      <c r="D7" s="14">
        <f>'2014'!F32</f>
        <v>13981.759999999998</v>
      </c>
      <c r="E7" s="10" t="s">
        <v>50</v>
      </c>
      <c r="F7" s="10"/>
    </row>
    <row r="8" spans="1:6" ht="15.75">
      <c r="A8" s="10" t="s">
        <v>20</v>
      </c>
      <c r="C8" s="13"/>
      <c r="D8" s="15">
        <f>C16</f>
        <v>-22397.460000000003</v>
      </c>
      <c r="E8" s="13" t="s">
        <v>21</v>
      </c>
      <c r="F8" s="13"/>
    </row>
    <row r="9" spans="2:6" ht="15.75">
      <c r="B9" s="13"/>
      <c r="C9" s="13"/>
      <c r="D9" s="13"/>
      <c r="E9" s="13"/>
      <c r="F9" s="16" t="s">
        <v>22</v>
      </c>
    </row>
    <row r="10" spans="1:6" s="12" customFormat="1" ht="28.5" customHeight="1">
      <c r="A10" s="4" t="s">
        <v>23</v>
      </c>
      <c r="B10" s="17" t="s">
        <v>24</v>
      </c>
      <c r="C10" s="18" t="s">
        <v>25</v>
      </c>
      <c r="D10" s="18" t="s">
        <v>0</v>
      </c>
      <c r="E10" s="18" t="s">
        <v>26</v>
      </c>
      <c r="F10" s="18" t="s">
        <v>38</v>
      </c>
    </row>
    <row r="11" spans="1:9" s="21" customFormat="1" ht="30" customHeight="1">
      <c r="A11" s="4">
        <v>1</v>
      </c>
      <c r="B11" s="19" t="s">
        <v>2</v>
      </c>
      <c r="C11" s="51">
        <v>-16745.460000000003</v>
      </c>
      <c r="D11" s="49">
        <v>25704.72</v>
      </c>
      <c r="E11" s="49">
        <v>31059.3</v>
      </c>
      <c r="F11" s="49">
        <f>C11-D11+E11</f>
        <v>-11390.880000000008</v>
      </c>
      <c r="G11" s="17" t="s">
        <v>40</v>
      </c>
      <c r="H11" s="17">
        <v>11.33</v>
      </c>
      <c r="I11" s="62">
        <f>H11*12*H20</f>
        <v>25546.884000000002</v>
      </c>
    </row>
    <row r="12" spans="1:9" s="21" customFormat="1" ht="15.75">
      <c r="A12" s="4">
        <v>2</v>
      </c>
      <c r="B12" s="19" t="s">
        <v>3</v>
      </c>
      <c r="C12" s="51">
        <v>-1527.7200000000003</v>
      </c>
      <c r="D12" s="49">
        <v>2345.04</v>
      </c>
      <c r="E12" s="49">
        <v>2833.55</v>
      </c>
      <c r="F12" s="49">
        <f>C12-D12+E12</f>
        <v>-1039.21</v>
      </c>
      <c r="G12" s="17" t="s">
        <v>41</v>
      </c>
      <c r="H12" s="17">
        <v>3.2</v>
      </c>
      <c r="I12" s="63">
        <f>H12*12*H20</f>
        <v>7215.3600000000015</v>
      </c>
    </row>
    <row r="13" spans="1:9" s="21" customFormat="1" ht="29.25" customHeight="1">
      <c r="A13" s="4">
        <v>3</v>
      </c>
      <c r="B13" s="19" t="s">
        <v>42</v>
      </c>
      <c r="C13" s="51">
        <v>-660.3100000000002</v>
      </c>
      <c r="D13" s="49">
        <v>1149.96</v>
      </c>
      <c r="E13" s="49">
        <v>1331.4</v>
      </c>
      <c r="F13" s="49">
        <f>C13-D13+E13</f>
        <v>-478.8700000000001</v>
      </c>
      <c r="G13" s="17" t="s">
        <v>108</v>
      </c>
      <c r="H13" s="17">
        <v>0.6</v>
      </c>
      <c r="I13" s="63">
        <f>H13*12*H20</f>
        <v>1352.8799999999999</v>
      </c>
    </row>
    <row r="14" spans="1:8" s="21" customFormat="1" ht="30" customHeight="1">
      <c r="A14" s="4">
        <v>4</v>
      </c>
      <c r="B14" s="19" t="s">
        <v>49</v>
      </c>
      <c r="C14" s="51">
        <v>-381.85000000000014</v>
      </c>
      <c r="D14" s="49">
        <v>586.2</v>
      </c>
      <c r="E14" s="49">
        <v>708.3</v>
      </c>
      <c r="F14" s="49">
        <f>C14-D14+E14</f>
        <v>-259.7500000000002</v>
      </c>
      <c r="G14" s="20"/>
      <c r="H14" s="20"/>
    </row>
    <row r="15" spans="1:8" s="21" customFormat="1" ht="30" customHeight="1">
      <c r="A15" s="4">
        <v>5</v>
      </c>
      <c r="B15" s="19" t="s">
        <v>51</v>
      </c>
      <c r="C15" s="51">
        <v>-3082.119999999999</v>
      </c>
      <c r="D15" s="49">
        <v>4737.09</v>
      </c>
      <c r="E15" s="49">
        <v>6185.89</v>
      </c>
      <c r="F15" s="49">
        <f>C15-D15+E15</f>
        <v>-1633.3199999999988</v>
      </c>
      <c r="G15" s="20"/>
      <c r="H15" s="20"/>
    </row>
    <row r="16" spans="1:6" ht="19.5" customHeight="1">
      <c r="A16" s="4"/>
      <c r="B16" s="19" t="s">
        <v>4</v>
      </c>
      <c r="C16" s="50">
        <f>SUM(C11:C15)</f>
        <v>-22397.460000000003</v>
      </c>
      <c r="D16" s="50">
        <f>SUM(D11:D15)</f>
        <v>34523.01</v>
      </c>
      <c r="E16" s="50">
        <f>SUM(E11:E15)</f>
        <v>42118.44</v>
      </c>
      <c r="F16" s="50">
        <f>SUM(F11:F15)</f>
        <v>-14802.030000000006</v>
      </c>
    </row>
    <row r="17" ht="11.25" customHeight="1"/>
    <row r="18" spans="1:6" ht="15.75">
      <c r="A18" s="80" t="s">
        <v>27</v>
      </c>
      <c r="B18" s="80"/>
      <c r="C18" s="80"/>
      <c r="D18" s="80"/>
      <c r="E18" s="80"/>
      <c r="F18" s="80"/>
    </row>
    <row r="19" spans="1:8" ht="15.75">
      <c r="A19" s="32"/>
      <c r="B19" s="9"/>
      <c r="C19" s="9"/>
      <c r="D19" s="9"/>
      <c r="E19" s="9"/>
      <c r="F19" s="9"/>
      <c r="H19" s="5" t="s">
        <v>28</v>
      </c>
    </row>
    <row r="20" spans="1:8" ht="33" customHeight="1">
      <c r="A20" s="18" t="s">
        <v>39</v>
      </c>
      <c r="B20" s="81" t="s">
        <v>6</v>
      </c>
      <c r="C20" s="81"/>
      <c r="D20" s="81"/>
      <c r="E20" s="81"/>
      <c r="F20" s="22" t="s">
        <v>16</v>
      </c>
      <c r="G20" s="23"/>
      <c r="H20" s="5">
        <f>D5</f>
        <v>187.9</v>
      </c>
    </row>
    <row r="21" spans="1:10" ht="18" customHeight="1">
      <c r="A21" s="24">
        <v>1</v>
      </c>
      <c r="B21" s="82" t="s">
        <v>8</v>
      </c>
      <c r="C21" s="82"/>
      <c r="D21" s="82"/>
      <c r="E21" s="82"/>
      <c r="F21" s="1">
        <f>I12</f>
        <v>7215.3600000000015</v>
      </c>
      <c r="G21" s="25"/>
      <c r="H21" s="5" t="s">
        <v>29</v>
      </c>
      <c r="I21" s="5" t="s">
        <v>30</v>
      </c>
      <c r="J21" s="5" t="s">
        <v>31</v>
      </c>
    </row>
    <row r="22" spans="1:7" ht="18" customHeight="1">
      <c r="A22" s="26">
        <v>2</v>
      </c>
      <c r="B22" s="84" t="s">
        <v>49</v>
      </c>
      <c r="C22" s="84"/>
      <c r="D22" s="84"/>
      <c r="E22" s="84"/>
      <c r="F22" s="2">
        <f>0.26*H20*12</f>
        <v>586.248</v>
      </c>
      <c r="G22" s="25"/>
    </row>
    <row r="23" spans="1:7" ht="18" customHeight="1">
      <c r="A23" s="26">
        <v>3</v>
      </c>
      <c r="B23" s="84" t="s">
        <v>11</v>
      </c>
      <c r="C23" s="84"/>
      <c r="D23" s="84"/>
      <c r="E23" s="84"/>
      <c r="F23" s="2">
        <f>F24+F25+F26</f>
        <v>2148</v>
      </c>
      <c r="G23" s="25"/>
    </row>
    <row r="24" spans="1:7" ht="16.5" customHeight="1">
      <c r="A24" s="26" t="s">
        <v>12</v>
      </c>
      <c r="B24" s="84" t="s">
        <v>32</v>
      </c>
      <c r="C24" s="84"/>
      <c r="D24" s="84"/>
      <c r="E24" s="84"/>
      <c r="F24" s="3">
        <v>0</v>
      </c>
      <c r="G24" s="13"/>
    </row>
    <row r="25" spans="1:7" ht="16.5" customHeight="1">
      <c r="A25" s="26" t="s">
        <v>12</v>
      </c>
      <c r="B25" s="84" t="s">
        <v>82</v>
      </c>
      <c r="C25" s="84"/>
      <c r="D25" s="84"/>
      <c r="E25" s="84"/>
      <c r="F25" s="3">
        <f>F38</f>
        <v>2148</v>
      </c>
      <c r="G25" s="13"/>
    </row>
    <row r="26" spans="1:7" ht="16.5" customHeight="1">
      <c r="A26" s="26" t="s">
        <v>12</v>
      </c>
      <c r="B26" s="84" t="s">
        <v>33</v>
      </c>
      <c r="C26" s="84"/>
      <c r="D26" s="84"/>
      <c r="E26" s="84"/>
      <c r="F26" s="3">
        <v>0</v>
      </c>
      <c r="G26" s="13"/>
    </row>
    <row r="27" spans="1:7" ht="17.25" customHeight="1">
      <c r="A27" s="26">
        <v>4</v>
      </c>
      <c r="B27" s="79" t="s">
        <v>45</v>
      </c>
      <c r="C27" s="79"/>
      <c r="D27" s="79"/>
      <c r="E27" s="79"/>
      <c r="F27" s="3">
        <f>I13</f>
        <v>1352.8799999999999</v>
      </c>
      <c r="G27" s="13"/>
    </row>
    <row r="28" spans="1:7" ht="17.25" customHeight="1">
      <c r="A28" s="26">
        <v>5</v>
      </c>
      <c r="B28" s="79" t="s">
        <v>51</v>
      </c>
      <c r="C28" s="79"/>
      <c r="D28" s="79"/>
      <c r="E28" s="79"/>
      <c r="F28" s="3">
        <f>D15</f>
        <v>4737.09</v>
      </c>
      <c r="G28" s="13"/>
    </row>
    <row r="29" spans="1:7" ht="17.25" customHeight="1">
      <c r="A29" s="26">
        <v>6</v>
      </c>
      <c r="B29" s="79" t="s">
        <v>47</v>
      </c>
      <c r="C29" s="79"/>
      <c r="D29" s="79"/>
      <c r="E29" s="79"/>
      <c r="F29" s="3">
        <f>D12+D13</f>
        <v>3495</v>
      </c>
      <c r="G29" s="13"/>
    </row>
    <row r="30" spans="1:7" s="29" customFormat="1" ht="21" customHeight="1">
      <c r="A30" s="27"/>
      <c r="B30" s="90" t="s">
        <v>13</v>
      </c>
      <c r="C30" s="90"/>
      <c r="D30" s="90"/>
      <c r="E30" s="90"/>
      <c r="F30" s="28">
        <f>F21+F22+F23+F29+F27+F28</f>
        <v>19534.578</v>
      </c>
      <c r="G30" s="10"/>
    </row>
    <row r="32" spans="1:6" ht="18" customHeight="1">
      <c r="A32" s="64" t="s">
        <v>81</v>
      </c>
      <c r="B32" s="64"/>
      <c r="C32" s="64"/>
      <c r="D32" s="64"/>
      <c r="E32" s="64"/>
      <c r="F32" s="3">
        <f>D7+D16-F30</f>
        <v>28970.192000000003</v>
      </c>
    </row>
    <row r="33" spans="1:6" ht="20.25" customHeight="1">
      <c r="A33" s="60" t="s">
        <v>79</v>
      </c>
      <c r="B33" s="60"/>
      <c r="C33" s="60"/>
      <c r="D33" s="60"/>
      <c r="E33" s="60"/>
      <c r="F33" s="3">
        <f>F16</f>
        <v>-14802.030000000006</v>
      </c>
    </row>
    <row r="34" spans="1:6" ht="18" customHeight="1">
      <c r="A34" s="61" t="s">
        <v>80</v>
      </c>
      <c r="B34" s="61"/>
      <c r="C34" s="61"/>
      <c r="D34" s="61"/>
      <c r="E34" s="61"/>
      <c r="F34" s="3">
        <f>F32+F33</f>
        <v>14168.161999999997</v>
      </c>
    </row>
    <row r="35" ht="11.25" customHeight="1"/>
    <row r="37" spans="1:6" ht="15.75">
      <c r="A37" s="30" t="s">
        <v>23</v>
      </c>
      <c r="B37" s="30" t="s">
        <v>15</v>
      </c>
      <c r="C37" s="91" t="s">
        <v>34</v>
      </c>
      <c r="D37" s="92"/>
      <c r="E37" s="93"/>
      <c r="F37" s="30" t="s">
        <v>35</v>
      </c>
    </row>
    <row r="38" spans="1:6" s="35" customFormat="1" ht="27" customHeight="1">
      <c r="A38" s="34"/>
      <c r="B38" s="36" t="s">
        <v>77</v>
      </c>
      <c r="C38" s="97" t="s">
        <v>78</v>
      </c>
      <c r="D38" s="98"/>
      <c r="E38" s="99"/>
      <c r="F38" s="37">
        <f>179*12</f>
        <v>2148</v>
      </c>
    </row>
    <row r="39" spans="1:6" ht="27" customHeight="1">
      <c r="A39" s="4"/>
      <c r="B39" s="7"/>
      <c r="C39" s="100"/>
      <c r="D39" s="101"/>
      <c r="E39" s="102"/>
      <c r="F39" s="6"/>
    </row>
    <row r="40" spans="1:6" ht="15.75">
      <c r="A40" s="4"/>
      <c r="B40" s="7"/>
      <c r="C40" s="86"/>
      <c r="D40" s="87"/>
      <c r="E40" s="88"/>
      <c r="F40" s="8"/>
    </row>
    <row r="41" spans="1:6" s="29" customFormat="1" ht="15.75">
      <c r="A41" s="89" t="s">
        <v>36</v>
      </c>
      <c r="B41" s="89"/>
      <c r="C41" s="89"/>
      <c r="D41" s="89"/>
      <c r="E41" s="89"/>
      <c r="F41" s="31">
        <f>SUM(F38:F40)</f>
        <v>2148</v>
      </c>
    </row>
  </sheetData>
  <sheetProtection selectLockedCells="1" selectUnlockedCells="1"/>
  <mergeCells count="19">
    <mergeCell ref="A1:F1"/>
    <mergeCell ref="A2:F2"/>
    <mergeCell ref="A18:F18"/>
    <mergeCell ref="B20:E20"/>
    <mergeCell ref="B21:E21"/>
    <mergeCell ref="B22:E22"/>
    <mergeCell ref="B23:E23"/>
    <mergeCell ref="B24:E24"/>
    <mergeCell ref="B25:E25"/>
    <mergeCell ref="B26:E26"/>
    <mergeCell ref="B29:E29"/>
    <mergeCell ref="B28:E28"/>
    <mergeCell ref="B27:E27"/>
    <mergeCell ref="C37:E37"/>
    <mergeCell ref="C38:E38"/>
    <mergeCell ref="C40:E40"/>
    <mergeCell ref="A41:E41"/>
    <mergeCell ref="C39:E39"/>
    <mergeCell ref="B30:E30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D7" sqref="D7"/>
    </sheetView>
  </sheetViews>
  <sheetFormatPr defaultColWidth="9.140625" defaultRowHeight="12.75" outlineLevelRow="1"/>
  <cols>
    <col min="1" max="1" width="4.421875" style="12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80" t="s">
        <v>83</v>
      </c>
      <c r="B1" s="80"/>
      <c r="C1" s="80"/>
      <c r="D1" s="80"/>
      <c r="E1" s="80"/>
      <c r="F1" s="80"/>
      <c r="G1" s="66"/>
    </row>
    <row r="2" spans="1:8" ht="15.75">
      <c r="A2" s="80" t="s">
        <v>65</v>
      </c>
      <c r="B2" s="80"/>
      <c r="C2" s="80"/>
      <c r="D2" s="80"/>
      <c r="E2" s="80"/>
      <c r="F2" s="80"/>
      <c r="G2" s="10"/>
      <c r="H2" s="11"/>
    </row>
    <row r="3" ht="9" customHeight="1"/>
    <row r="4" spans="1:6" ht="15.75" hidden="1" outlineLevel="1">
      <c r="A4" s="13" t="s">
        <v>60</v>
      </c>
      <c r="C4" s="13"/>
      <c r="D4" s="13"/>
      <c r="E4" s="13"/>
      <c r="F4" s="13"/>
    </row>
    <row r="5" spans="1:6" ht="15.75" hidden="1" outlineLevel="1">
      <c r="A5" s="13" t="s">
        <v>17</v>
      </c>
      <c r="C5" s="13"/>
      <c r="D5" s="13">
        <v>187.9</v>
      </c>
      <c r="E5" s="13" t="s">
        <v>18</v>
      </c>
      <c r="F5" s="13"/>
    </row>
    <row r="6" ht="9" customHeight="1" collapsed="1">
      <c r="I6" s="33"/>
    </row>
    <row r="7" spans="1:6" ht="15.75">
      <c r="A7" s="10" t="s">
        <v>84</v>
      </c>
      <c r="C7" s="10"/>
      <c r="D7" s="14">
        <f>'2013'!B30</f>
        <v>-1006.72</v>
      </c>
      <c r="E7" s="10" t="s">
        <v>21</v>
      </c>
      <c r="F7" s="10"/>
    </row>
    <row r="8" spans="1:6" ht="15.75">
      <c r="A8" s="10" t="s">
        <v>53</v>
      </c>
      <c r="C8" s="13"/>
      <c r="D8" s="15">
        <f>C16</f>
        <v>-25463.39</v>
      </c>
      <c r="E8" s="13" t="s">
        <v>21</v>
      </c>
      <c r="F8" s="13"/>
    </row>
    <row r="9" spans="2:6" ht="15.75">
      <c r="B9" s="13"/>
      <c r="C9" s="13"/>
      <c r="D9" s="13"/>
      <c r="E9" s="13"/>
      <c r="F9" s="16" t="s">
        <v>22</v>
      </c>
    </row>
    <row r="10" spans="1:6" s="12" customFormat="1" ht="28.5" customHeight="1">
      <c r="A10" s="4" t="s">
        <v>23</v>
      </c>
      <c r="B10" s="17" t="s">
        <v>24</v>
      </c>
      <c r="C10" s="18" t="s">
        <v>86</v>
      </c>
      <c r="D10" s="18" t="s">
        <v>0</v>
      </c>
      <c r="E10" s="18" t="s">
        <v>26</v>
      </c>
      <c r="F10" s="18" t="s">
        <v>87</v>
      </c>
    </row>
    <row r="11" spans="1:9" s="21" customFormat="1" ht="30" customHeight="1">
      <c r="A11" s="4">
        <v>1</v>
      </c>
      <c r="B11" s="19" t="s">
        <v>2</v>
      </c>
      <c r="C11" s="51">
        <v>-18979.86</v>
      </c>
      <c r="D11" s="49">
        <v>25704.72</v>
      </c>
      <c r="E11" s="49">
        <v>27939.12</v>
      </c>
      <c r="F11" s="49">
        <f>C11-D11+E11</f>
        <v>-16745.460000000003</v>
      </c>
      <c r="G11" s="17" t="s">
        <v>40</v>
      </c>
      <c r="H11" s="17">
        <v>11.33</v>
      </c>
      <c r="I11" s="62">
        <f>H11*12*H20</f>
        <v>25546.884000000002</v>
      </c>
    </row>
    <row r="12" spans="1:9" s="21" customFormat="1" ht="15.75">
      <c r="A12" s="4">
        <v>2</v>
      </c>
      <c r="B12" s="19" t="s">
        <v>3</v>
      </c>
      <c r="C12" s="51">
        <v>-1572.13</v>
      </c>
      <c r="D12" s="49">
        <v>2345.04</v>
      </c>
      <c r="E12" s="49">
        <v>2389.45</v>
      </c>
      <c r="F12" s="49">
        <f>C12-D12+E12</f>
        <v>-1527.7200000000003</v>
      </c>
      <c r="G12" s="17" t="s">
        <v>41</v>
      </c>
      <c r="H12" s="17">
        <v>3.2</v>
      </c>
      <c r="I12" s="63">
        <f>H12*12*H20</f>
        <v>7215.3600000000015</v>
      </c>
    </row>
    <row r="13" spans="1:9" s="21" customFormat="1" ht="29.25" customHeight="1">
      <c r="A13" s="4">
        <v>3</v>
      </c>
      <c r="B13" s="19" t="s">
        <v>42</v>
      </c>
      <c r="C13" s="51">
        <v>-740.19</v>
      </c>
      <c r="D13" s="49">
        <v>1149.96</v>
      </c>
      <c r="E13" s="49">
        <v>1229.84</v>
      </c>
      <c r="F13" s="49">
        <f>C13-D13+E13</f>
        <v>-660.3100000000002</v>
      </c>
      <c r="G13" s="17" t="s">
        <v>108</v>
      </c>
      <c r="H13" s="17">
        <v>0.6</v>
      </c>
      <c r="I13" s="63">
        <f>H13*12*H20</f>
        <v>1352.8799999999999</v>
      </c>
    </row>
    <row r="14" spans="1:8" s="21" customFormat="1" ht="30" customHeight="1">
      <c r="A14" s="4">
        <v>4</v>
      </c>
      <c r="B14" s="19" t="s">
        <v>49</v>
      </c>
      <c r="C14" s="51">
        <v>-392.95</v>
      </c>
      <c r="D14" s="49">
        <v>586.2</v>
      </c>
      <c r="E14" s="49">
        <v>597.3</v>
      </c>
      <c r="F14" s="49">
        <f>C14-D14+E14</f>
        <v>-381.85000000000014</v>
      </c>
      <c r="G14" s="20"/>
      <c r="H14" s="20"/>
    </row>
    <row r="15" spans="1:8" s="21" customFormat="1" ht="30" customHeight="1">
      <c r="A15" s="4">
        <v>5</v>
      </c>
      <c r="B15" s="19" t="s">
        <v>51</v>
      </c>
      <c r="C15" s="51">
        <v>-3778.26</v>
      </c>
      <c r="D15" s="49">
        <v>4595.61</v>
      </c>
      <c r="E15" s="49">
        <v>5291.75</v>
      </c>
      <c r="F15" s="49">
        <f>C15-D15+E15</f>
        <v>-3082.119999999999</v>
      </c>
      <c r="G15" s="20"/>
      <c r="H15" s="20"/>
    </row>
    <row r="16" spans="1:6" ht="19.5" customHeight="1">
      <c r="A16" s="4"/>
      <c r="B16" s="19" t="s">
        <v>4</v>
      </c>
      <c r="C16" s="50">
        <f>SUM(C11:C15)</f>
        <v>-25463.39</v>
      </c>
      <c r="D16" s="50">
        <f>SUM(D11:D15)</f>
        <v>34381.53</v>
      </c>
      <c r="E16" s="50">
        <f>SUM(E11:E15)</f>
        <v>37447.46</v>
      </c>
      <c r="F16" s="50">
        <f>SUM(F11:F15)</f>
        <v>-22397.460000000003</v>
      </c>
    </row>
    <row r="17" ht="11.25" customHeight="1"/>
    <row r="18" spans="1:6" ht="15.75">
      <c r="A18" s="80" t="s">
        <v>27</v>
      </c>
      <c r="B18" s="80"/>
      <c r="C18" s="80"/>
      <c r="D18" s="80"/>
      <c r="E18" s="80"/>
      <c r="F18" s="80"/>
    </row>
    <row r="19" spans="1:8" ht="15.75">
      <c r="A19" s="66"/>
      <c r="B19" s="66"/>
      <c r="C19" s="66"/>
      <c r="D19" s="66"/>
      <c r="E19" s="66"/>
      <c r="F19" s="66"/>
      <c r="H19" s="5" t="s">
        <v>28</v>
      </c>
    </row>
    <row r="20" spans="1:8" ht="33" customHeight="1">
      <c r="A20" s="18" t="s">
        <v>39</v>
      </c>
      <c r="B20" s="81" t="s">
        <v>6</v>
      </c>
      <c r="C20" s="81"/>
      <c r="D20" s="81"/>
      <c r="E20" s="81"/>
      <c r="F20" s="22" t="s">
        <v>16</v>
      </c>
      <c r="G20" s="23"/>
      <c r="H20" s="5">
        <f>D5</f>
        <v>187.9</v>
      </c>
    </row>
    <row r="21" spans="1:10" ht="18" customHeight="1">
      <c r="A21" s="24">
        <v>1</v>
      </c>
      <c r="B21" s="82" t="s">
        <v>8</v>
      </c>
      <c r="C21" s="82"/>
      <c r="D21" s="82"/>
      <c r="E21" s="82"/>
      <c r="F21" s="1">
        <f>I12</f>
        <v>7215.3600000000015</v>
      </c>
      <c r="G21" s="25"/>
      <c r="H21" s="5" t="s">
        <v>29</v>
      </c>
      <c r="I21" s="5" t="s">
        <v>30</v>
      </c>
      <c r="J21" s="5" t="s">
        <v>31</v>
      </c>
    </row>
    <row r="22" spans="1:7" ht="18" customHeight="1">
      <c r="A22" s="26">
        <v>2</v>
      </c>
      <c r="B22" s="84" t="s">
        <v>49</v>
      </c>
      <c r="C22" s="84"/>
      <c r="D22" s="84"/>
      <c r="E22" s="84"/>
      <c r="F22" s="2">
        <f>D14</f>
        <v>586.2</v>
      </c>
      <c r="G22" s="25"/>
    </row>
    <row r="23" spans="1:7" ht="18" customHeight="1">
      <c r="A23" s="26">
        <v>3</v>
      </c>
      <c r="B23" s="84" t="s">
        <v>11</v>
      </c>
      <c r="C23" s="84"/>
      <c r="D23" s="84"/>
      <c r="E23" s="84"/>
      <c r="F23" s="2">
        <f>F24+F25+F26</f>
        <v>2148</v>
      </c>
      <c r="G23" s="25"/>
    </row>
    <row r="24" spans="1:7" ht="16.5" customHeight="1">
      <c r="A24" s="26" t="s">
        <v>12</v>
      </c>
      <c r="B24" s="84" t="s">
        <v>32</v>
      </c>
      <c r="C24" s="84"/>
      <c r="D24" s="84"/>
      <c r="E24" s="84"/>
      <c r="F24" s="3">
        <v>0</v>
      </c>
      <c r="G24" s="13"/>
    </row>
    <row r="25" spans="1:7" ht="16.5" customHeight="1">
      <c r="A25" s="26" t="s">
        <v>12</v>
      </c>
      <c r="B25" s="84" t="s">
        <v>82</v>
      </c>
      <c r="C25" s="84"/>
      <c r="D25" s="84"/>
      <c r="E25" s="84"/>
      <c r="F25" s="3">
        <f>F38</f>
        <v>2148</v>
      </c>
      <c r="G25" s="13"/>
    </row>
    <row r="26" spans="1:7" ht="16.5" customHeight="1">
      <c r="A26" s="26" t="s">
        <v>12</v>
      </c>
      <c r="B26" s="84" t="s">
        <v>33</v>
      </c>
      <c r="C26" s="84"/>
      <c r="D26" s="84"/>
      <c r="E26" s="84"/>
      <c r="F26" s="3">
        <v>0</v>
      </c>
      <c r="G26" s="13"/>
    </row>
    <row r="27" spans="1:7" ht="17.25" customHeight="1">
      <c r="A27" s="26">
        <v>4</v>
      </c>
      <c r="B27" s="79" t="s">
        <v>45</v>
      </c>
      <c r="C27" s="79"/>
      <c r="D27" s="79"/>
      <c r="E27" s="79"/>
      <c r="F27" s="3">
        <f>I13</f>
        <v>1352.8799999999999</v>
      </c>
      <c r="G27" s="13"/>
    </row>
    <row r="28" spans="1:7" ht="17.25" customHeight="1">
      <c r="A28" s="26">
        <v>5</v>
      </c>
      <c r="B28" s="79" t="s">
        <v>51</v>
      </c>
      <c r="C28" s="79"/>
      <c r="D28" s="79"/>
      <c r="E28" s="79"/>
      <c r="F28" s="3">
        <f>D15</f>
        <v>4595.61</v>
      </c>
      <c r="G28" s="13"/>
    </row>
    <row r="29" spans="1:7" ht="17.25" customHeight="1">
      <c r="A29" s="26">
        <v>6</v>
      </c>
      <c r="B29" s="79" t="s">
        <v>47</v>
      </c>
      <c r="C29" s="79"/>
      <c r="D29" s="79"/>
      <c r="E29" s="79"/>
      <c r="F29" s="3">
        <f>D12+D13</f>
        <v>3495</v>
      </c>
      <c r="G29" s="13"/>
    </row>
    <row r="30" spans="1:7" s="29" customFormat="1" ht="21" customHeight="1">
      <c r="A30" s="27"/>
      <c r="B30" s="90" t="s">
        <v>13</v>
      </c>
      <c r="C30" s="90"/>
      <c r="D30" s="90"/>
      <c r="E30" s="90"/>
      <c r="F30" s="28">
        <f>F21+F22+F23+F29+F27+F28</f>
        <v>19393.05</v>
      </c>
      <c r="G30" s="10"/>
    </row>
    <row r="32" spans="1:6" ht="18" customHeight="1">
      <c r="A32" s="64" t="s">
        <v>88</v>
      </c>
      <c r="B32" s="64"/>
      <c r="C32" s="64"/>
      <c r="D32" s="64"/>
      <c r="E32" s="64"/>
      <c r="F32" s="3">
        <f>D7+D16-F30</f>
        <v>13981.759999999998</v>
      </c>
    </row>
    <row r="33" spans="1:6" ht="20.25" customHeight="1">
      <c r="A33" s="64" t="s">
        <v>89</v>
      </c>
      <c r="B33" s="64"/>
      <c r="C33" s="64"/>
      <c r="D33" s="64"/>
      <c r="E33" s="64"/>
      <c r="F33" s="3">
        <f>F16</f>
        <v>-22397.460000000003</v>
      </c>
    </row>
    <row r="34" spans="1:6" ht="18" customHeight="1">
      <c r="A34" s="61" t="s">
        <v>80</v>
      </c>
      <c r="B34" s="61"/>
      <c r="C34" s="61"/>
      <c r="D34" s="61"/>
      <c r="E34" s="61"/>
      <c r="F34" s="3">
        <f>F32+F33</f>
        <v>-8415.700000000004</v>
      </c>
    </row>
    <row r="35" ht="11.25" customHeight="1"/>
    <row r="37" spans="1:6" ht="15.75">
      <c r="A37" s="30" t="s">
        <v>23</v>
      </c>
      <c r="B37" s="30" t="s">
        <v>15</v>
      </c>
      <c r="C37" s="91" t="s">
        <v>34</v>
      </c>
      <c r="D37" s="92"/>
      <c r="E37" s="93"/>
      <c r="F37" s="30" t="s">
        <v>35</v>
      </c>
    </row>
    <row r="38" spans="1:6" s="35" customFormat="1" ht="27" customHeight="1">
      <c r="A38" s="34"/>
      <c r="B38" s="36" t="s">
        <v>77</v>
      </c>
      <c r="C38" s="97" t="s">
        <v>78</v>
      </c>
      <c r="D38" s="98"/>
      <c r="E38" s="99"/>
      <c r="F38" s="37">
        <f>179*12</f>
        <v>2148</v>
      </c>
    </row>
    <row r="39" spans="1:6" ht="27" customHeight="1">
      <c r="A39" s="4"/>
      <c r="B39" s="7"/>
      <c r="C39" s="100"/>
      <c r="D39" s="101"/>
      <c r="E39" s="102"/>
      <c r="F39" s="6"/>
    </row>
    <row r="40" spans="1:6" ht="15.75">
      <c r="A40" s="4"/>
      <c r="B40" s="7"/>
      <c r="C40" s="86"/>
      <c r="D40" s="87"/>
      <c r="E40" s="88"/>
      <c r="F40" s="8"/>
    </row>
    <row r="41" spans="1:6" s="29" customFormat="1" ht="15.75">
      <c r="A41" s="89" t="s">
        <v>36</v>
      </c>
      <c r="B41" s="89"/>
      <c r="C41" s="89"/>
      <c r="D41" s="89"/>
      <c r="E41" s="89"/>
      <c r="F41" s="31">
        <f>SUM(F38:F40)</f>
        <v>2148</v>
      </c>
    </row>
  </sheetData>
  <sheetProtection/>
  <mergeCells count="19">
    <mergeCell ref="A1:F1"/>
    <mergeCell ref="A2:F2"/>
    <mergeCell ref="A18:F18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A41:E41"/>
    <mergeCell ref="B29:E29"/>
    <mergeCell ref="B30:E30"/>
    <mergeCell ref="C37:E37"/>
    <mergeCell ref="C38:E38"/>
    <mergeCell ref="C39:E39"/>
    <mergeCell ref="C40:E4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9">
      <selection activeCell="E9" sqref="E9:E13"/>
    </sheetView>
  </sheetViews>
  <sheetFormatPr defaultColWidth="9.140625" defaultRowHeight="12.75"/>
  <cols>
    <col min="1" max="1" width="30.140625" style="0" customWidth="1"/>
    <col min="2" max="2" width="16.421875" style="0" customWidth="1"/>
    <col min="3" max="3" width="15.8515625" style="0" customWidth="1"/>
    <col min="4" max="4" width="12.28125" style="0" customWidth="1"/>
    <col min="5" max="5" width="21.7109375" style="0" customWidth="1"/>
  </cols>
  <sheetData>
    <row r="1" spans="1:5" ht="18.75">
      <c r="A1" s="103" t="s">
        <v>52</v>
      </c>
      <c r="B1" s="103"/>
      <c r="C1" s="103"/>
      <c r="D1" s="103"/>
      <c r="E1" s="103"/>
    </row>
    <row r="2" spans="1:5" ht="18.75">
      <c r="A2" s="103" t="s">
        <v>66</v>
      </c>
      <c r="B2" s="103"/>
      <c r="C2" s="103"/>
      <c r="D2" s="103"/>
      <c r="E2" s="103"/>
    </row>
    <row r="3" ht="18.75">
      <c r="A3" s="55"/>
    </row>
    <row r="4" ht="18.75">
      <c r="A4" s="38" t="s">
        <v>60</v>
      </c>
    </row>
    <row r="5" ht="18.75">
      <c r="A5" s="38" t="s">
        <v>67</v>
      </c>
    </row>
    <row r="6" ht="18.75">
      <c r="A6" s="38"/>
    </row>
    <row r="7" ht="16.5" thickBot="1">
      <c r="A7" s="39" t="s">
        <v>68</v>
      </c>
    </row>
    <row r="8" spans="1:5" ht="37.5" customHeight="1" thickBot="1">
      <c r="A8" s="57"/>
      <c r="B8" s="40" t="s">
        <v>61</v>
      </c>
      <c r="C8" s="40" t="s">
        <v>0</v>
      </c>
      <c r="D8" s="40" t="s">
        <v>1</v>
      </c>
      <c r="E8" s="40" t="s">
        <v>53</v>
      </c>
    </row>
    <row r="9" spans="1:5" ht="19.5" thickBot="1">
      <c r="A9" s="41" t="s">
        <v>2</v>
      </c>
      <c r="B9" s="42">
        <v>15181.38</v>
      </c>
      <c r="C9" s="42">
        <v>25704.72</v>
      </c>
      <c r="D9" s="42">
        <v>21906.24</v>
      </c>
      <c r="E9" s="42">
        <v>18979.86</v>
      </c>
    </row>
    <row r="10" spans="1:5" ht="19.5" thickBot="1">
      <c r="A10" s="41" t="s">
        <v>3</v>
      </c>
      <c r="B10" s="42">
        <v>1385</v>
      </c>
      <c r="C10" s="42">
        <v>2345.04</v>
      </c>
      <c r="D10" s="42">
        <v>2157.91</v>
      </c>
      <c r="E10" s="42">
        <v>1572.13</v>
      </c>
    </row>
    <row r="11" spans="1:5" ht="19.5" thickBot="1">
      <c r="A11" s="41" t="s">
        <v>42</v>
      </c>
      <c r="B11" s="42">
        <v>572.59</v>
      </c>
      <c r="C11" s="42">
        <v>1059.72</v>
      </c>
      <c r="D11" s="42">
        <v>892.12</v>
      </c>
      <c r="E11" s="42">
        <v>740.19</v>
      </c>
    </row>
    <row r="12" spans="1:5" ht="19.5" thickBot="1">
      <c r="A12" s="41" t="s">
        <v>49</v>
      </c>
      <c r="B12" s="42">
        <v>346.21</v>
      </c>
      <c r="C12" s="42">
        <v>586.2</v>
      </c>
      <c r="D12" s="42">
        <v>539.46</v>
      </c>
      <c r="E12" s="42">
        <v>392.95</v>
      </c>
    </row>
    <row r="13" spans="1:5" ht="19.5" thickBot="1">
      <c r="A13" s="41" t="s">
        <v>51</v>
      </c>
      <c r="B13" s="42">
        <v>2813.06</v>
      </c>
      <c r="C13" s="42">
        <v>4821.45</v>
      </c>
      <c r="D13" s="42">
        <v>3856.25</v>
      </c>
      <c r="E13" s="42">
        <v>3778.26</v>
      </c>
    </row>
    <row r="14" spans="1:5" ht="12.75" customHeight="1" thickBot="1">
      <c r="A14" s="41" t="s">
        <v>4</v>
      </c>
      <c r="B14" s="43">
        <v>20298.24</v>
      </c>
      <c r="C14" s="43">
        <v>34517.13</v>
      </c>
      <c r="D14" s="43">
        <v>29351.98</v>
      </c>
      <c r="E14" s="43">
        <v>25463.39</v>
      </c>
    </row>
    <row r="15" ht="13.5" customHeight="1">
      <c r="A15" s="44"/>
    </row>
    <row r="16" ht="19.5" thickBot="1">
      <c r="A16" s="44" t="s">
        <v>5</v>
      </c>
    </row>
    <row r="17" spans="1:3" ht="38.25" thickBot="1">
      <c r="A17" s="45" t="s">
        <v>43</v>
      </c>
      <c r="B17" s="40" t="s">
        <v>6</v>
      </c>
      <c r="C17" s="40" t="s">
        <v>16</v>
      </c>
    </row>
    <row r="18" spans="1:3" ht="19.5" thickBot="1">
      <c r="A18" s="56" t="s">
        <v>7</v>
      </c>
      <c r="B18" s="46" t="s">
        <v>3</v>
      </c>
      <c r="C18" s="42">
        <v>3404.76</v>
      </c>
    </row>
    <row r="19" spans="1:3" ht="38.25" thickBot="1">
      <c r="A19" s="56" t="s">
        <v>9</v>
      </c>
      <c r="B19" s="46" t="s">
        <v>49</v>
      </c>
      <c r="C19" s="42">
        <v>586.2</v>
      </c>
    </row>
    <row r="20" spans="1:3" ht="38.25" thickBot="1">
      <c r="A20" s="56" t="s">
        <v>54</v>
      </c>
      <c r="B20" s="46" t="s">
        <v>51</v>
      </c>
      <c r="C20" s="42">
        <v>4821.45</v>
      </c>
    </row>
    <row r="21" spans="1:3" ht="19.5" thickBot="1">
      <c r="A21" s="56" t="s">
        <v>10</v>
      </c>
      <c r="B21" s="46" t="s">
        <v>45</v>
      </c>
      <c r="C21" s="42">
        <v>1352.88</v>
      </c>
    </row>
    <row r="22" spans="1:3" ht="18.75" customHeight="1" thickBot="1">
      <c r="A22" s="56" t="s">
        <v>46</v>
      </c>
      <c r="B22" s="46" t="s">
        <v>8</v>
      </c>
      <c r="C22" s="42">
        <v>7215.36</v>
      </c>
    </row>
    <row r="23" spans="1:3" ht="40.5" customHeight="1" thickBot="1">
      <c r="A23" s="56" t="s">
        <v>57</v>
      </c>
      <c r="B23" s="46" t="s">
        <v>11</v>
      </c>
      <c r="C23" s="42">
        <v>14349</v>
      </c>
    </row>
    <row r="24" spans="1:3" ht="18.75" customHeight="1" thickBot="1">
      <c r="A24" s="56" t="s">
        <v>12</v>
      </c>
      <c r="B24" s="53" t="s">
        <v>62</v>
      </c>
      <c r="C24" s="42">
        <v>1908</v>
      </c>
    </row>
    <row r="25" spans="1:3" ht="37.5" customHeight="1" thickBot="1">
      <c r="A25" s="56" t="s">
        <v>12</v>
      </c>
      <c r="B25" s="53" t="s">
        <v>63</v>
      </c>
      <c r="C25" s="42">
        <v>492</v>
      </c>
    </row>
    <row r="26" spans="1:3" ht="18.75" customHeight="1" thickBot="1">
      <c r="A26" s="56" t="s">
        <v>12</v>
      </c>
      <c r="B26" s="53" t="s">
        <v>69</v>
      </c>
      <c r="C26" s="42">
        <v>1149</v>
      </c>
    </row>
    <row r="27" spans="1:3" ht="18.75" customHeight="1" thickBot="1">
      <c r="A27" s="56" t="s">
        <v>12</v>
      </c>
      <c r="B27" s="53" t="s">
        <v>70</v>
      </c>
      <c r="C27" s="42">
        <v>10800</v>
      </c>
    </row>
    <row r="28" spans="1:3" ht="18.75" customHeight="1" thickBot="1">
      <c r="A28" s="41"/>
      <c r="B28" s="47" t="s">
        <v>44</v>
      </c>
      <c r="C28" s="43">
        <v>31729.65</v>
      </c>
    </row>
    <row r="29" ht="18.75" customHeight="1" thickBot="1">
      <c r="A29" s="48"/>
    </row>
    <row r="30" spans="1:2" ht="38.25" thickBot="1">
      <c r="A30" s="52" t="s">
        <v>58</v>
      </c>
      <c r="B30" s="40">
        <v>-1006.72</v>
      </c>
    </row>
    <row r="31" spans="1:2" ht="18.75" customHeight="1" thickBot="1">
      <c r="A31" s="41" t="s">
        <v>55</v>
      </c>
      <c r="B31" s="43">
        <v>25463.39</v>
      </c>
    </row>
    <row r="32" spans="1:2" ht="38.25" thickBot="1">
      <c r="A32" s="56" t="s">
        <v>14</v>
      </c>
      <c r="B32" s="42" t="s">
        <v>71</v>
      </c>
    </row>
    <row r="33" spans="1:2" ht="18.75" customHeight="1" thickBot="1">
      <c r="A33" s="56" t="s">
        <v>56</v>
      </c>
      <c r="B33" s="42">
        <v>18979.86</v>
      </c>
    </row>
    <row r="34" ht="18.75" customHeight="1">
      <c r="A34" s="48"/>
    </row>
    <row r="35" ht="18.75" customHeight="1">
      <c r="A35" s="58" t="s">
        <v>64</v>
      </c>
    </row>
    <row r="36" ht="18.75" customHeight="1">
      <c r="A36" s="59"/>
    </row>
    <row r="37" ht="15.75">
      <c r="A37" s="59"/>
    </row>
    <row r="38" ht="15.75">
      <c r="A38" s="59" t="s">
        <v>59</v>
      </c>
    </row>
    <row r="39" ht="15.75">
      <c r="A39" s="59"/>
    </row>
    <row r="40" ht="15.75">
      <c r="A40" s="54" t="s">
        <v>72</v>
      </c>
    </row>
    <row r="41" ht="15.75">
      <c r="A41" s="54" t="s">
        <v>73</v>
      </c>
    </row>
    <row r="42" ht="15.75">
      <c r="A42" s="54" t="s">
        <v>74</v>
      </c>
    </row>
    <row r="43" ht="15.75">
      <c r="A43" s="54" t="s">
        <v>75</v>
      </c>
    </row>
    <row r="44" ht="15.75">
      <c r="A44" s="54" t="s">
        <v>76</v>
      </c>
    </row>
    <row r="45" ht="15.75">
      <c r="A45" s="54"/>
    </row>
    <row r="46" ht="15.75">
      <c r="A46" s="59"/>
    </row>
    <row r="47" ht="15.75">
      <c r="A47" s="54"/>
    </row>
    <row r="48" ht="15.75">
      <c r="A48" s="59"/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УКСГ</cp:lastModifiedBy>
  <cp:lastPrinted>2017-08-17T15:36:45Z</cp:lastPrinted>
  <dcterms:created xsi:type="dcterms:W3CDTF">2015-10-12T10:40:12Z</dcterms:created>
  <dcterms:modified xsi:type="dcterms:W3CDTF">2018-03-26T12:06:33Z</dcterms:modified>
  <cp:category/>
  <cp:version/>
  <cp:contentType/>
  <cp:contentStatus/>
</cp:coreProperties>
</file>