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017" sheetId="1" r:id="rId1"/>
    <sheet name="2016" sheetId="2" r:id="rId2"/>
    <sheet name="2015 (2)" sheetId="3" r:id="rId3"/>
    <sheet name="2015" sheetId="4" r:id="rId4"/>
    <sheet name="2014" sheetId="5" r:id="rId5"/>
  </sheets>
  <definedNames>
    <definedName name="_xlnm.Print_Area" localSheetId="3">'2015'!$A$1:$F$33</definedName>
    <definedName name="_xlnm.Print_Area" localSheetId="2">'2015 (2)'!$A$1:$F$33</definedName>
  </definedNames>
  <calcPr fullCalcOnLoad="1" refMode="R1C1"/>
</workbook>
</file>

<file path=xl/sharedStrings.xml><?xml version="1.0" encoding="utf-8"?>
<sst xmlns="http://schemas.openxmlformats.org/spreadsheetml/2006/main" count="257" uniqueCount="90">
  <si>
    <t>Начислено</t>
  </si>
  <si>
    <t>Поступило (оплата)</t>
  </si>
  <si>
    <t>Содержание жилья</t>
  </si>
  <si>
    <t>Вывоз ТБО</t>
  </si>
  <si>
    <t>Итого</t>
  </si>
  <si>
    <t>Расходы на управление МКД</t>
  </si>
  <si>
    <t>Вид</t>
  </si>
  <si>
    <t>1.</t>
  </si>
  <si>
    <t>Услуги управления</t>
  </si>
  <si>
    <t>2.</t>
  </si>
  <si>
    <t>3.</t>
  </si>
  <si>
    <t>4.</t>
  </si>
  <si>
    <t>Содержание общего имущества, в т.ч.</t>
  </si>
  <si>
    <t>-</t>
  </si>
  <si>
    <t>Всего работ за период</t>
  </si>
  <si>
    <t>Задолженность населения на 31.12.2014г., в т.ч.</t>
  </si>
  <si>
    <t>- за содержание жилья, в т.ч.</t>
  </si>
  <si>
    <t>Дата</t>
  </si>
  <si>
    <t>Сумма, рублей</t>
  </si>
  <si>
    <t xml:space="preserve">Общая плошадь квартир </t>
  </si>
  <si>
    <t>кв.м.</t>
  </si>
  <si>
    <t xml:space="preserve">Остаток на 01.01.2015 г. </t>
  </si>
  <si>
    <t>руб. (прибыль)</t>
  </si>
  <si>
    <t>Задолженность на 01.01.2015 г.</t>
  </si>
  <si>
    <t xml:space="preserve">руб. </t>
  </si>
  <si>
    <t>руб.</t>
  </si>
  <si>
    <t>№</t>
  </si>
  <si>
    <t>Услуга</t>
  </si>
  <si>
    <t>Задолженность на 01.01.2015</t>
  </si>
  <si>
    <t>Оплачено</t>
  </si>
  <si>
    <t>Расходы по обслуживанию МКД</t>
  </si>
  <si>
    <t>площадь</t>
  </si>
  <si>
    <t>з/п</t>
  </si>
  <si>
    <t>дворника</t>
  </si>
  <si>
    <t>уборщицы</t>
  </si>
  <si>
    <t>Санитарное содержание прилегающей территории</t>
  </si>
  <si>
    <t>Сантехнические работы</t>
  </si>
  <si>
    <t>Электромонтажные работы</t>
  </si>
  <si>
    <t>Общестроительные работы</t>
  </si>
  <si>
    <t>Вид работ</t>
  </si>
  <si>
    <t>Ст-ть работ</t>
  </si>
  <si>
    <t>ИТОГО:</t>
  </si>
  <si>
    <t>Персонифицированный учет МКД  за  2015 г.</t>
  </si>
  <si>
    <t>Задолженность на 31.12.2015г</t>
  </si>
  <si>
    <r>
      <t xml:space="preserve">№ </t>
    </r>
    <r>
      <rPr>
        <b/>
        <sz val="12"/>
        <rFont val="Times New Roman"/>
        <family val="1"/>
      </rPr>
      <t>п/п</t>
    </r>
  </si>
  <si>
    <t>тариф</t>
  </si>
  <si>
    <t>упр-е</t>
  </si>
  <si>
    <t>Персонифицированный учет МКД (за 2014 год)</t>
  </si>
  <si>
    <t>Складирование ТБО</t>
  </si>
  <si>
    <t>Обслуживание ВГО</t>
  </si>
  <si>
    <t>№ п/п</t>
  </si>
  <si>
    <t>Всего работ  за период</t>
  </si>
  <si>
    <t xml:space="preserve">     - за декабрь 2014 года</t>
  </si>
  <si>
    <t>Сумма работ</t>
  </si>
  <si>
    <t>Вывоз и складирование ТБО</t>
  </si>
  <si>
    <t>двор</t>
  </si>
  <si>
    <t>Сальдо на 01.01.2015г (по начислениям) (+)</t>
  </si>
  <si>
    <t>Обслуживание ВДГО</t>
  </si>
  <si>
    <t>Выполненные работы</t>
  </si>
  <si>
    <t>Ул. Верхнеозерная, д. 29</t>
  </si>
  <si>
    <t>Ул. Верхнеозерная, д.29</t>
  </si>
  <si>
    <t>В управлении ООО «УК Старый Город» - с 01.05.2014 года</t>
  </si>
  <si>
    <t>Общая площадь квартир –  147,40 м.кв.</t>
  </si>
  <si>
    <t>Остаток на 01.01.2014 года –  0</t>
  </si>
  <si>
    <t>Задолженность на 01.05.2014 г</t>
  </si>
  <si>
    <t xml:space="preserve">Осмотр эл. сетей                                               </t>
  </si>
  <si>
    <t>4162,00</t>
  </si>
  <si>
    <t>Экономист ООО «УК Старый город»                                                                  Хромушина Т.В.</t>
  </si>
  <si>
    <t>30,04,2014</t>
  </si>
  <si>
    <t>осмотр эл/сетей</t>
  </si>
  <si>
    <t>в год</t>
  </si>
  <si>
    <t>ежемесячно</t>
  </si>
  <si>
    <t>снятие показаний прибора учета электроэнергии</t>
  </si>
  <si>
    <t>Задолженность населения на 31.12.2015 г.</t>
  </si>
  <si>
    <t>Справочно: финансовый результат с учетом задолженности</t>
  </si>
  <si>
    <t>Сальдо на 31.12.2015 г.</t>
  </si>
  <si>
    <t>Персонифицированный учет МКД  за  2016 г.</t>
  </si>
  <si>
    <t xml:space="preserve">Остаток на 01.01.2016 г. </t>
  </si>
  <si>
    <t>Задолженность на 01.01.2016 г.</t>
  </si>
  <si>
    <t>Задолженность на 01.01.2016</t>
  </si>
  <si>
    <t>Задолженность на 31.12.2016г</t>
  </si>
  <si>
    <t>Сальдо на 31.12.2016 г.</t>
  </si>
  <si>
    <t>Задолженность населения на 31.12.2016 г.</t>
  </si>
  <si>
    <t>Персонифицированный учет МКД  за  2017 г.</t>
  </si>
  <si>
    <t xml:space="preserve">Остаток на 01.01.2017 г. </t>
  </si>
  <si>
    <t>Задолженность на 01.01.2017 г.</t>
  </si>
  <si>
    <t>Задолженность на 01.01.2017</t>
  </si>
  <si>
    <t>Задолженность на 31.12.2017г</t>
  </si>
  <si>
    <t>Сальдо на 31.12.2017 г.</t>
  </si>
  <si>
    <t>Задолженность населения на 31.12.2017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</si>
</sst>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mmm/yy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4">
    <font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/>
    </xf>
    <xf numFmtId="14" fontId="2" fillId="33" borderId="10" xfId="0" applyNumberFormat="1" applyFont="1" applyFill="1" applyBorder="1" applyAlignment="1">
      <alignment horizontal="center" vertical="center"/>
    </xf>
    <xf numFmtId="4" fontId="1" fillId="33" borderId="11" xfId="0" applyNumberFormat="1" applyFont="1" applyFill="1" applyBorder="1" applyAlignment="1">
      <alignment horizontal="center" vertical="center"/>
    </xf>
    <xf numFmtId="4" fontId="1" fillId="33" borderId="12" xfId="0" applyNumberFormat="1" applyFont="1" applyFill="1" applyBorder="1" applyAlignment="1">
      <alignment horizontal="center" vertical="center"/>
    </xf>
    <xf numFmtId="4" fontId="1" fillId="33" borderId="13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0" xfId="0" applyFont="1" applyFill="1" applyAlignment="1">
      <alignment vertical="center"/>
    </xf>
    <xf numFmtId="14" fontId="1" fillId="33" borderId="10" xfId="0" applyNumberFormat="1" applyFont="1" applyFill="1" applyBorder="1" applyAlignment="1">
      <alignment horizontal="center" vertical="center"/>
    </xf>
    <xf numFmtId="4" fontId="1" fillId="34" borderId="1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4" fontId="3" fillId="33" borderId="0" xfId="0" applyNumberFormat="1" applyFont="1" applyFill="1" applyBorder="1" applyAlignment="1">
      <alignment vertical="center"/>
    </xf>
    <xf numFmtId="4" fontId="1" fillId="33" borderId="0" xfId="0" applyNumberFormat="1" applyFont="1" applyFill="1" applyBorder="1" applyAlignment="1">
      <alignment vertical="center"/>
    </xf>
    <xf numFmtId="0" fontId="1" fillId="33" borderId="0" xfId="0" applyFont="1" applyFill="1" applyBorder="1" applyAlignment="1">
      <alignment horizontal="right" vertical="center"/>
    </xf>
    <xf numFmtId="0" fontId="1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2" fontId="1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0" fontId="3" fillId="33" borderId="1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vertical="center"/>
    </xf>
    <xf numFmtId="0" fontId="1" fillId="33" borderId="13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4" fontId="3" fillId="33" borderId="13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42" fillId="33" borderId="10" xfId="0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4" fontId="3" fillId="33" borderId="0" xfId="0" applyNumberFormat="1" applyFont="1" applyFill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6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5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" fontId="1" fillId="33" borderId="10" xfId="0" applyNumberFormat="1" applyFont="1" applyFill="1" applyBorder="1" applyAlignment="1">
      <alignment horizontal="center" vertical="center" wrapText="1"/>
    </xf>
    <xf numFmtId="4" fontId="1" fillId="33" borderId="2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6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4" fontId="3" fillId="33" borderId="10" xfId="0" applyNumberFormat="1" applyFont="1" applyFill="1" applyBorder="1" applyAlignment="1">
      <alignment vertical="center"/>
    </xf>
    <xf numFmtId="4" fontId="1" fillId="33" borderId="10" xfId="0" applyNumberFormat="1" applyFont="1" applyFill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0" fontId="1" fillId="33" borderId="13" xfId="0" applyFont="1" applyFill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 vertical="center" wrapText="1"/>
    </xf>
    <xf numFmtId="0" fontId="42" fillId="33" borderId="21" xfId="0" applyFont="1" applyFill="1" applyBorder="1" applyAlignment="1">
      <alignment horizontal="center" vertical="center"/>
    </xf>
    <xf numFmtId="0" fontId="42" fillId="33" borderId="22" xfId="0" applyFont="1" applyFill="1" applyBorder="1" applyAlignment="1">
      <alignment horizontal="center" vertical="center"/>
    </xf>
    <xf numFmtId="0" fontId="42" fillId="33" borderId="23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left" vertical="center" wrapText="1"/>
    </xf>
    <xf numFmtId="0" fontId="2" fillId="33" borderId="22" xfId="0" applyFont="1" applyFill="1" applyBorder="1" applyAlignment="1">
      <alignment horizontal="left" vertical="center" wrapText="1"/>
    </xf>
    <xf numFmtId="0" fontId="2" fillId="33" borderId="23" xfId="0" applyFont="1" applyFill="1" applyBorder="1" applyAlignment="1">
      <alignment horizontal="left" vertical="center" wrapText="1"/>
    </xf>
    <xf numFmtId="0" fontId="1" fillId="34" borderId="21" xfId="0" applyFont="1" applyFill="1" applyBorder="1" applyAlignment="1">
      <alignment horizontal="left" vertical="center" wrapText="1"/>
    </xf>
    <xf numFmtId="0" fontId="1" fillId="34" borderId="22" xfId="0" applyFont="1" applyFill="1" applyBorder="1" applyAlignment="1">
      <alignment horizontal="left" vertical="center" wrapText="1"/>
    </xf>
    <xf numFmtId="0" fontId="1" fillId="34" borderId="23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/>
    </xf>
    <xf numFmtId="0" fontId="43" fillId="0" borderId="24" xfId="0" applyFont="1" applyBorder="1" applyAlignment="1">
      <alignment vertical="center"/>
    </xf>
    <xf numFmtId="0" fontId="43" fillId="0" borderId="25" xfId="0" applyFont="1" applyBorder="1" applyAlignment="1">
      <alignment vertical="center"/>
    </xf>
    <xf numFmtId="0" fontId="43" fillId="0" borderId="24" xfId="0" applyFont="1" applyBorder="1" applyAlignment="1">
      <alignment horizontal="right" vertical="center"/>
    </xf>
    <xf numFmtId="0" fontId="43" fillId="0" borderId="25" xfId="0" applyFont="1" applyBorder="1" applyAlignment="1">
      <alignment horizontal="right" vertical="center"/>
    </xf>
    <xf numFmtId="0" fontId="6" fillId="0" borderId="26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J38"/>
  <sheetViews>
    <sheetView tabSelected="1" zoomScalePageLayoutView="0" workbookViewId="0" topLeftCell="A22">
      <selection activeCell="D7" sqref="D7"/>
    </sheetView>
  </sheetViews>
  <sheetFormatPr defaultColWidth="9.140625" defaultRowHeight="12.75"/>
  <cols>
    <col min="1" max="1" width="4.421875" style="14" customWidth="1"/>
    <col min="2" max="2" width="17.00390625" style="8" customWidth="1"/>
    <col min="3" max="3" width="15.57421875" style="8" customWidth="1"/>
    <col min="4" max="4" width="13.57421875" style="8" customWidth="1"/>
    <col min="5" max="5" width="14.00390625" style="8" customWidth="1"/>
    <col min="6" max="6" width="18.140625" style="8" customWidth="1"/>
    <col min="7" max="7" width="10.140625" style="8" customWidth="1"/>
    <col min="8" max="8" width="9.57421875" style="8" bestFit="1" customWidth="1"/>
    <col min="9" max="9" width="11.421875" style="8" customWidth="1"/>
    <col min="10" max="10" width="11.00390625" style="8" customWidth="1"/>
    <col min="11" max="16384" width="9.140625" style="8" customWidth="1"/>
  </cols>
  <sheetData>
    <row r="1" spans="1:7" ht="15.75">
      <c r="A1" s="66" t="s">
        <v>83</v>
      </c>
      <c r="B1" s="66"/>
      <c r="C1" s="66"/>
      <c r="D1" s="66"/>
      <c r="E1" s="66"/>
      <c r="F1" s="66"/>
      <c r="G1" s="64"/>
    </row>
    <row r="2" spans="1:8" ht="15.75">
      <c r="A2" s="66" t="s">
        <v>59</v>
      </c>
      <c r="B2" s="66"/>
      <c r="C2" s="66"/>
      <c r="D2" s="66"/>
      <c r="E2" s="66"/>
      <c r="F2" s="66"/>
      <c r="G2" s="12"/>
      <c r="H2" s="13"/>
    </row>
    <row r="3" ht="9" customHeight="1"/>
    <row r="4" spans="1:6" ht="15.75">
      <c r="A4" s="15" t="s">
        <v>61</v>
      </c>
      <c r="C4" s="15"/>
      <c r="D4" s="15"/>
      <c r="E4" s="15"/>
      <c r="F4" s="15"/>
    </row>
    <row r="5" spans="1:6" ht="15.75">
      <c r="A5" s="15" t="s">
        <v>19</v>
      </c>
      <c r="C5" s="15"/>
      <c r="D5" s="15">
        <v>147.4</v>
      </c>
      <c r="E5" s="15" t="s">
        <v>20</v>
      </c>
      <c r="F5" s="15"/>
    </row>
    <row r="6" ht="9" customHeight="1">
      <c r="I6" s="35"/>
    </row>
    <row r="7" spans="1:6" ht="15.75">
      <c r="A7" s="12" t="s">
        <v>84</v>
      </c>
      <c r="C7" s="12"/>
      <c r="D7" s="16">
        <f>'2016'!F30</f>
        <v>23512.752</v>
      </c>
      <c r="E7" s="12" t="s">
        <v>22</v>
      </c>
      <c r="F7" s="12"/>
    </row>
    <row r="8" spans="1:6" ht="15.75">
      <c r="A8" s="12" t="s">
        <v>85</v>
      </c>
      <c r="C8" s="15"/>
      <c r="D8" s="17">
        <f>C15</f>
        <v>-17070.2</v>
      </c>
      <c r="E8" s="15" t="s">
        <v>24</v>
      </c>
      <c r="F8" s="15"/>
    </row>
    <row r="9" spans="2:6" ht="15.75">
      <c r="B9" s="15"/>
      <c r="C9" s="15"/>
      <c r="D9" s="15"/>
      <c r="E9" s="15"/>
      <c r="F9" s="18" t="s">
        <v>25</v>
      </c>
    </row>
    <row r="10" spans="1:9" s="14" customFormat="1" ht="32.25" customHeight="1">
      <c r="A10" s="7" t="s">
        <v>26</v>
      </c>
      <c r="B10" s="19" t="s">
        <v>27</v>
      </c>
      <c r="C10" s="20" t="s">
        <v>86</v>
      </c>
      <c r="D10" s="20" t="s">
        <v>0</v>
      </c>
      <c r="E10" s="20" t="s">
        <v>29</v>
      </c>
      <c r="F10" s="20" t="s">
        <v>87</v>
      </c>
      <c r="I10" s="14" t="s">
        <v>70</v>
      </c>
    </row>
    <row r="11" spans="1:9" s="23" customFormat="1" ht="30" customHeight="1">
      <c r="A11" s="7">
        <v>1</v>
      </c>
      <c r="B11" s="21" t="s">
        <v>2</v>
      </c>
      <c r="C11" s="52">
        <v>-13378</v>
      </c>
      <c r="D11" s="50">
        <v>17688</v>
      </c>
      <c r="E11" s="50">
        <v>13080</v>
      </c>
      <c r="F11" s="50">
        <f>C11-D11+E11</f>
        <v>-17986</v>
      </c>
      <c r="G11" s="19" t="s">
        <v>45</v>
      </c>
      <c r="H11" s="19">
        <v>10</v>
      </c>
      <c r="I11" s="57">
        <f>H11*12*H19</f>
        <v>17688</v>
      </c>
    </row>
    <row r="12" spans="1:9" s="23" customFormat="1" ht="15.75">
      <c r="A12" s="7">
        <v>2</v>
      </c>
      <c r="B12" s="21" t="s">
        <v>3</v>
      </c>
      <c r="C12" s="52">
        <v>-2662.3499999999995</v>
      </c>
      <c r="D12" s="50">
        <v>3519.96</v>
      </c>
      <c r="E12" s="50">
        <v>2602.92</v>
      </c>
      <c r="F12" s="50">
        <f>C12-D12+E12</f>
        <v>-3579.3899999999994</v>
      </c>
      <c r="G12" s="19" t="s">
        <v>46</v>
      </c>
      <c r="H12" s="19">
        <v>4</v>
      </c>
      <c r="I12" s="58">
        <f>H12*12*H19</f>
        <v>7075.200000000001</v>
      </c>
    </row>
    <row r="13" spans="1:9" s="23" customFormat="1" ht="29.25" customHeight="1">
      <c r="A13" s="7">
        <v>3</v>
      </c>
      <c r="B13" s="21" t="s">
        <v>48</v>
      </c>
      <c r="C13" s="52">
        <v>-682.15</v>
      </c>
      <c r="D13" s="50">
        <v>902.04</v>
      </c>
      <c r="E13" s="50">
        <v>667.08</v>
      </c>
      <c r="F13" s="50">
        <f>C13-D13+E13</f>
        <v>-917.11</v>
      </c>
      <c r="G13" s="19" t="s">
        <v>55</v>
      </c>
      <c r="H13" s="19"/>
      <c r="I13" s="58">
        <f>H13*12*H19</f>
        <v>0</v>
      </c>
    </row>
    <row r="14" spans="1:8" s="23" customFormat="1" ht="30" customHeight="1">
      <c r="A14" s="7">
        <v>4</v>
      </c>
      <c r="B14" s="21" t="s">
        <v>49</v>
      </c>
      <c r="C14" s="52">
        <v>-347.7</v>
      </c>
      <c r="D14" s="50">
        <v>658.83</v>
      </c>
      <c r="E14" s="50">
        <v>438.18</v>
      </c>
      <c r="F14" s="50">
        <f>C14-D14+E14</f>
        <v>-568.3499999999999</v>
      </c>
      <c r="G14" s="22"/>
      <c r="H14" s="22"/>
    </row>
    <row r="15" spans="1:6" ht="19.5" customHeight="1">
      <c r="A15" s="7"/>
      <c r="B15" s="21" t="s">
        <v>4</v>
      </c>
      <c r="C15" s="51">
        <f>SUM(C11:C14)</f>
        <v>-17070.2</v>
      </c>
      <c r="D15" s="51">
        <f>SUM(D11:D14)</f>
        <v>22768.83</v>
      </c>
      <c r="E15" s="51">
        <f>SUM(E11:E14)</f>
        <v>16788.18</v>
      </c>
      <c r="F15" s="51">
        <f>SUM(F11:F14)</f>
        <v>-23050.85</v>
      </c>
    </row>
    <row r="16" ht="11.25" customHeight="1"/>
    <row r="17" spans="1:6" ht="15.75">
      <c r="A17" s="66" t="s">
        <v>30</v>
      </c>
      <c r="B17" s="66"/>
      <c r="C17" s="66"/>
      <c r="D17" s="66"/>
      <c r="E17" s="66"/>
      <c r="F17" s="66"/>
    </row>
    <row r="18" spans="1:8" ht="15.75">
      <c r="A18" s="64"/>
      <c r="B18" s="64"/>
      <c r="C18" s="64"/>
      <c r="D18" s="64"/>
      <c r="E18" s="64"/>
      <c r="F18" s="64"/>
      <c r="H18" s="8" t="s">
        <v>31</v>
      </c>
    </row>
    <row r="19" spans="1:8" ht="33" customHeight="1">
      <c r="A19" s="20" t="s">
        <v>44</v>
      </c>
      <c r="B19" s="67" t="s">
        <v>6</v>
      </c>
      <c r="C19" s="67"/>
      <c r="D19" s="67"/>
      <c r="E19" s="67"/>
      <c r="F19" s="24" t="s">
        <v>18</v>
      </c>
      <c r="G19" s="25"/>
      <c r="H19" s="8">
        <f>D5</f>
        <v>147.4</v>
      </c>
    </row>
    <row r="20" spans="1:10" ht="18" customHeight="1">
      <c r="A20" s="26">
        <v>1</v>
      </c>
      <c r="B20" s="68" t="s">
        <v>8</v>
      </c>
      <c r="C20" s="68"/>
      <c r="D20" s="68"/>
      <c r="E20" s="68"/>
      <c r="F20" s="4">
        <f>I12</f>
        <v>7075.200000000001</v>
      </c>
      <c r="G20" s="27"/>
      <c r="H20" s="8" t="s">
        <v>32</v>
      </c>
      <c r="I20" s="8" t="s">
        <v>33</v>
      </c>
      <c r="J20" s="8" t="s">
        <v>34</v>
      </c>
    </row>
    <row r="21" spans="1:7" ht="18" customHeight="1">
      <c r="A21" s="28">
        <v>2</v>
      </c>
      <c r="B21" s="69" t="s">
        <v>49</v>
      </c>
      <c r="C21" s="69"/>
      <c r="D21" s="69"/>
      <c r="E21" s="69"/>
      <c r="F21" s="5">
        <f>D14</f>
        <v>658.83</v>
      </c>
      <c r="G21" s="27"/>
    </row>
    <row r="22" spans="1:7" ht="18" customHeight="1">
      <c r="A22" s="28">
        <v>3</v>
      </c>
      <c r="B22" s="69" t="s">
        <v>35</v>
      </c>
      <c r="C22" s="69"/>
      <c r="D22" s="69"/>
      <c r="E22" s="69"/>
      <c r="F22" s="5">
        <f>I13</f>
        <v>0</v>
      </c>
      <c r="G22" s="27"/>
    </row>
    <row r="23" spans="1:7" ht="18" customHeight="1">
      <c r="A23" s="28">
        <v>4</v>
      </c>
      <c r="B23" s="69" t="s">
        <v>12</v>
      </c>
      <c r="C23" s="69"/>
      <c r="D23" s="69"/>
      <c r="E23" s="69"/>
      <c r="F23" s="5">
        <f>F24+F25+F26</f>
        <v>0</v>
      </c>
      <c r="G23" s="27"/>
    </row>
    <row r="24" spans="1:7" ht="16.5" customHeight="1">
      <c r="A24" s="28" t="s">
        <v>13</v>
      </c>
      <c r="B24" s="69" t="s">
        <v>36</v>
      </c>
      <c r="C24" s="69"/>
      <c r="D24" s="69"/>
      <c r="E24" s="69"/>
      <c r="F24" s="6">
        <v>0</v>
      </c>
      <c r="G24" s="15"/>
    </row>
    <row r="25" spans="1:7" ht="16.5" customHeight="1">
      <c r="A25" s="28" t="s">
        <v>13</v>
      </c>
      <c r="B25" s="69" t="s">
        <v>37</v>
      </c>
      <c r="C25" s="69"/>
      <c r="D25" s="69"/>
      <c r="E25" s="69"/>
      <c r="F25" s="6">
        <v>0</v>
      </c>
      <c r="G25" s="15"/>
    </row>
    <row r="26" spans="1:7" ht="16.5" customHeight="1">
      <c r="A26" s="28" t="s">
        <v>13</v>
      </c>
      <c r="B26" s="69" t="s">
        <v>38</v>
      </c>
      <c r="C26" s="69"/>
      <c r="D26" s="69"/>
      <c r="E26" s="69"/>
      <c r="F26" s="6">
        <v>0</v>
      </c>
      <c r="G26" s="15"/>
    </row>
    <row r="27" spans="1:7" ht="17.25" customHeight="1">
      <c r="A27" s="28">
        <v>5</v>
      </c>
      <c r="B27" s="65" t="s">
        <v>54</v>
      </c>
      <c r="C27" s="65"/>
      <c r="D27" s="65"/>
      <c r="E27" s="65"/>
      <c r="F27" s="6">
        <f>D12+D13</f>
        <v>4422</v>
      </c>
      <c r="G27" s="15"/>
    </row>
    <row r="28" spans="1:7" s="31" customFormat="1" ht="21" customHeight="1">
      <c r="A28" s="29"/>
      <c r="B28" s="70" t="s">
        <v>14</v>
      </c>
      <c r="C28" s="70"/>
      <c r="D28" s="70"/>
      <c r="E28" s="70"/>
      <c r="F28" s="30">
        <f>F20+F21+F22+F23+F27</f>
        <v>12156.03</v>
      </c>
      <c r="G28" s="12"/>
    </row>
    <row r="30" spans="1:6" ht="18" customHeight="1">
      <c r="A30" s="61" t="s">
        <v>88</v>
      </c>
      <c r="B30" s="61"/>
      <c r="C30" s="61"/>
      <c r="D30" s="61"/>
      <c r="E30" s="61"/>
      <c r="F30" s="6">
        <f>D7+D15-F28</f>
        <v>34125.552</v>
      </c>
    </row>
    <row r="31" spans="1:6" ht="20.25" customHeight="1">
      <c r="A31" s="61" t="s">
        <v>89</v>
      </c>
      <c r="B31" s="61"/>
      <c r="C31" s="61"/>
      <c r="D31" s="61"/>
      <c r="E31" s="61"/>
      <c r="F31" s="6">
        <f>F15</f>
        <v>-23050.85</v>
      </c>
    </row>
    <row r="32" spans="1:6" ht="18" customHeight="1">
      <c r="A32" s="60" t="s">
        <v>74</v>
      </c>
      <c r="B32" s="60"/>
      <c r="C32" s="60"/>
      <c r="D32" s="60"/>
      <c r="E32" s="60"/>
      <c r="F32" s="6">
        <f>F30+F31</f>
        <v>11074.702000000005</v>
      </c>
    </row>
    <row r="33" ht="11.25" customHeight="1"/>
    <row r="35" spans="1:6" ht="15.75">
      <c r="A35" s="32" t="s">
        <v>26</v>
      </c>
      <c r="B35" s="32" t="s">
        <v>17</v>
      </c>
      <c r="C35" s="71" t="s">
        <v>39</v>
      </c>
      <c r="D35" s="72"/>
      <c r="E35" s="73"/>
      <c r="F35" s="32" t="s">
        <v>40</v>
      </c>
    </row>
    <row r="36" spans="1:6" ht="30" customHeight="1">
      <c r="A36" s="1"/>
      <c r="B36" s="3"/>
      <c r="C36" s="74"/>
      <c r="D36" s="75"/>
      <c r="E36" s="76"/>
      <c r="F36" s="2"/>
    </row>
    <row r="37" spans="1:6" ht="15.75">
      <c r="A37" s="7"/>
      <c r="B37" s="9"/>
      <c r="C37" s="77"/>
      <c r="D37" s="78"/>
      <c r="E37" s="79"/>
      <c r="F37" s="10"/>
    </row>
    <row r="38" spans="1:6" s="31" customFormat="1" ht="15.75">
      <c r="A38" s="80" t="s">
        <v>41</v>
      </c>
      <c r="B38" s="80"/>
      <c r="C38" s="80"/>
      <c r="D38" s="80"/>
      <c r="E38" s="80"/>
      <c r="F38" s="33">
        <f>SUM(F36:F37)</f>
        <v>0</v>
      </c>
    </row>
  </sheetData>
  <sheetProtection/>
  <mergeCells count="17">
    <mergeCell ref="B28:E28"/>
    <mergeCell ref="C35:E35"/>
    <mergeCell ref="C36:E36"/>
    <mergeCell ref="C37:E37"/>
    <mergeCell ref="A38:E38"/>
    <mergeCell ref="B22:E22"/>
    <mergeCell ref="B23:E23"/>
    <mergeCell ref="B24:E24"/>
    <mergeCell ref="B25:E25"/>
    <mergeCell ref="B26:E26"/>
    <mergeCell ref="B27:E27"/>
    <mergeCell ref="A1:F1"/>
    <mergeCell ref="A2:F2"/>
    <mergeCell ref="A17:F17"/>
    <mergeCell ref="B19:E19"/>
    <mergeCell ref="B20:E20"/>
    <mergeCell ref="B21:E2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J38"/>
  <sheetViews>
    <sheetView zoomScalePageLayoutView="0" workbookViewId="0" topLeftCell="A1">
      <selection activeCell="D8" sqref="D8"/>
    </sheetView>
  </sheetViews>
  <sheetFormatPr defaultColWidth="9.140625" defaultRowHeight="12.75"/>
  <cols>
    <col min="1" max="1" width="4.421875" style="14" customWidth="1"/>
    <col min="2" max="2" width="17.00390625" style="8" customWidth="1"/>
    <col min="3" max="3" width="15.57421875" style="8" customWidth="1"/>
    <col min="4" max="4" width="13.57421875" style="8" customWidth="1"/>
    <col min="5" max="5" width="14.00390625" style="8" customWidth="1"/>
    <col min="6" max="6" width="18.140625" style="8" customWidth="1"/>
    <col min="7" max="7" width="10.140625" style="8" customWidth="1"/>
    <col min="8" max="8" width="9.57421875" style="8" bestFit="1" customWidth="1"/>
    <col min="9" max="9" width="11.421875" style="8" customWidth="1"/>
    <col min="10" max="10" width="11.00390625" style="8" customWidth="1"/>
    <col min="11" max="16384" width="9.140625" style="8" customWidth="1"/>
  </cols>
  <sheetData>
    <row r="1" spans="1:7" ht="15.75">
      <c r="A1" s="66" t="s">
        <v>76</v>
      </c>
      <c r="B1" s="66"/>
      <c r="C1" s="66"/>
      <c r="D1" s="66"/>
      <c r="E1" s="66"/>
      <c r="F1" s="66"/>
      <c r="G1" s="63"/>
    </row>
    <row r="2" spans="1:8" ht="15.75">
      <c r="A2" s="66" t="s">
        <v>59</v>
      </c>
      <c r="B2" s="66"/>
      <c r="C2" s="66"/>
      <c r="D2" s="66"/>
      <c r="E2" s="66"/>
      <c r="F2" s="66"/>
      <c r="G2" s="12"/>
      <c r="H2" s="13"/>
    </row>
    <row r="3" ht="9" customHeight="1"/>
    <row r="4" spans="1:6" ht="15.75">
      <c r="A4" s="15" t="s">
        <v>61</v>
      </c>
      <c r="C4" s="15"/>
      <c r="D4" s="15"/>
      <c r="E4" s="15"/>
      <c r="F4" s="15"/>
    </row>
    <row r="5" spans="1:6" ht="15.75">
      <c r="A5" s="15" t="s">
        <v>19</v>
      </c>
      <c r="C5" s="15"/>
      <c r="D5" s="15">
        <v>147.4</v>
      </c>
      <c r="E5" s="15" t="s">
        <v>20</v>
      </c>
      <c r="F5" s="15"/>
    </row>
    <row r="6" ht="9" customHeight="1">
      <c r="I6" s="35"/>
    </row>
    <row r="7" spans="1:6" ht="15.75">
      <c r="A7" s="12" t="s">
        <v>77</v>
      </c>
      <c r="C7" s="12"/>
      <c r="D7" s="16">
        <f>'2015'!F30</f>
        <v>15047.952000000001</v>
      </c>
      <c r="E7" s="12" t="s">
        <v>22</v>
      </c>
      <c r="F7" s="12"/>
    </row>
    <row r="8" spans="1:6" ht="15.75">
      <c r="A8" s="12" t="s">
        <v>78</v>
      </c>
      <c r="C8" s="15"/>
      <c r="D8" s="17">
        <v>-11190.44</v>
      </c>
      <c r="E8" s="15" t="s">
        <v>24</v>
      </c>
      <c r="F8" s="15"/>
    </row>
    <row r="9" spans="2:6" ht="15.75">
      <c r="B9" s="15"/>
      <c r="C9" s="15"/>
      <c r="D9" s="15"/>
      <c r="E9" s="15"/>
      <c r="F9" s="18" t="s">
        <v>25</v>
      </c>
    </row>
    <row r="10" spans="1:9" s="14" customFormat="1" ht="32.25" customHeight="1">
      <c r="A10" s="7" t="s">
        <v>26</v>
      </c>
      <c r="B10" s="19" t="s">
        <v>27</v>
      </c>
      <c r="C10" s="20" t="s">
        <v>79</v>
      </c>
      <c r="D10" s="20" t="s">
        <v>0</v>
      </c>
      <c r="E10" s="20" t="s">
        <v>29</v>
      </c>
      <c r="F10" s="20" t="s">
        <v>80</v>
      </c>
      <c r="I10" s="14" t="s">
        <v>70</v>
      </c>
    </row>
    <row r="11" spans="1:9" s="23" customFormat="1" ht="30" customHeight="1">
      <c r="A11" s="7">
        <v>1</v>
      </c>
      <c r="B11" s="21" t="s">
        <v>2</v>
      </c>
      <c r="C11" s="52">
        <v>-8770</v>
      </c>
      <c r="D11" s="50">
        <v>17688</v>
      </c>
      <c r="E11" s="50">
        <v>13080</v>
      </c>
      <c r="F11" s="50">
        <f>C11-D11+E11</f>
        <v>-13378</v>
      </c>
      <c r="G11" s="19" t="s">
        <v>45</v>
      </c>
      <c r="H11" s="19">
        <v>10</v>
      </c>
      <c r="I11" s="57">
        <f>H11*12*H19</f>
        <v>17688</v>
      </c>
    </row>
    <row r="12" spans="1:9" s="23" customFormat="1" ht="15.75">
      <c r="A12" s="7">
        <v>2</v>
      </c>
      <c r="B12" s="21" t="s">
        <v>3</v>
      </c>
      <c r="C12" s="52">
        <v>-1745.3099999999995</v>
      </c>
      <c r="D12" s="50">
        <v>3519.96</v>
      </c>
      <c r="E12" s="50">
        <v>2602.92</v>
      </c>
      <c r="F12" s="50">
        <f>C12-D12+E12</f>
        <v>-2662.3499999999995</v>
      </c>
      <c r="G12" s="19" t="s">
        <v>46</v>
      </c>
      <c r="H12" s="19">
        <v>4</v>
      </c>
      <c r="I12" s="58">
        <f>H12*12*H19</f>
        <v>7075.200000000001</v>
      </c>
    </row>
    <row r="13" spans="1:9" s="23" customFormat="1" ht="29.25" customHeight="1">
      <c r="A13" s="7">
        <v>3</v>
      </c>
      <c r="B13" s="21" t="s">
        <v>48</v>
      </c>
      <c r="C13" s="52">
        <v>-447.18999999999994</v>
      </c>
      <c r="D13" s="50">
        <v>902.04</v>
      </c>
      <c r="E13" s="50">
        <v>667.08</v>
      </c>
      <c r="F13" s="50">
        <f>C13-D13+E13</f>
        <v>-682.15</v>
      </c>
      <c r="G13" s="19" t="s">
        <v>55</v>
      </c>
      <c r="H13" s="19"/>
      <c r="I13" s="58">
        <f>H13*12*H19</f>
        <v>0</v>
      </c>
    </row>
    <row r="14" spans="1:8" s="23" customFormat="1" ht="30" customHeight="1">
      <c r="A14" s="7">
        <v>4</v>
      </c>
      <c r="B14" s="21" t="s">
        <v>49</v>
      </c>
      <c r="C14" s="52">
        <v>-227.94</v>
      </c>
      <c r="D14" s="50">
        <v>459.84</v>
      </c>
      <c r="E14" s="50">
        <v>340.08</v>
      </c>
      <c r="F14" s="50">
        <f>C14-D14+E14</f>
        <v>-347.7</v>
      </c>
      <c r="G14" s="22"/>
      <c r="H14" s="22"/>
    </row>
    <row r="15" spans="1:6" ht="19.5" customHeight="1">
      <c r="A15" s="7"/>
      <c r="B15" s="21" t="s">
        <v>4</v>
      </c>
      <c r="C15" s="51">
        <f>SUM(C11:C14)</f>
        <v>-11190.44</v>
      </c>
      <c r="D15" s="51">
        <f>SUM(D11:D14)</f>
        <v>22569.84</v>
      </c>
      <c r="E15" s="51">
        <f>SUM(E11:E14)</f>
        <v>16690.08</v>
      </c>
      <c r="F15" s="51">
        <f>SUM(F11:F14)</f>
        <v>-17070.2</v>
      </c>
    </row>
    <row r="16" ht="11.25" customHeight="1"/>
    <row r="17" spans="1:6" ht="15.75">
      <c r="A17" s="66" t="s">
        <v>30</v>
      </c>
      <c r="B17" s="66"/>
      <c r="C17" s="66"/>
      <c r="D17" s="66"/>
      <c r="E17" s="66"/>
      <c r="F17" s="66"/>
    </row>
    <row r="18" spans="1:8" ht="15.75">
      <c r="A18" s="63"/>
      <c r="B18" s="63"/>
      <c r="C18" s="63"/>
      <c r="D18" s="63"/>
      <c r="E18" s="63"/>
      <c r="F18" s="63"/>
      <c r="H18" s="8" t="s">
        <v>31</v>
      </c>
    </row>
    <row r="19" spans="1:8" ht="33" customHeight="1">
      <c r="A19" s="20" t="s">
        <v>44</v>
      </c>
      <c r="B19" s="67" t="s">
        <v>6</v>
      </c>
      <c r="C19" s="67"/>
      <c r="D19" s="67"/>
      <c r="E19" s="67"/>
      <c r="F19" s="24" t="s">
        <v>18</v>
      </c>
      <c r="G19" s="25"/>
      <c r="H19" s="8">
        <f>D5</f>
        <v>147.4</v>
      </c>
    </row>
    <row r="20" spans="1:10" ht="18" customHeight="1">
      <c r="A20" s="26">
        <v>1</v>
      </c>
      <c r="B20" s="68" t="s">
        <v>8</v>
      </c>
      <c r="C20" s="68"/>
      <c r="D20" s="68"/>
      <c r="E20" s="68"/>
      <c r="F20" s="4">
        <f>I12</f>
        <v>7075.200000000001</v>
      </c>
      <c r="G20" s="27"/>
      <c r="H20" s="8" t="s">
        <v>32</v>
      </c>
      <c r="I20" s="8" t="s">
        <v>33</v>
      </c>
      <c r="J20" s="8" t="s">
        <v>34</v>
      </c>
    </row>
    <row r="21" spans="1:7" ht="18" customHeight="1">
      <c r="A21" s="28">
        <v>2</v>
      </c>
      <c r="B21" s="69" t="s">
        <v>49</v>
      </c>
      <c r="C21" s="69"/>
      <c r="D21" s="69"/>
      <c r="E21" s="69"/>
      <c r="F21" s="5">
        <f>D14</f>
        <v>459.84</v>
      </c>
      <c r="G21" s="27"/>
    </row>
    <row r="22" spans="1:7" ht="18" customHeight="1">
      <c r="A22" s="28">
        <v>3</v>
      </c>
      <c r="B22" s="69" t="s">
        <v>35</v>
      </c>
      <c r="C22" s="69"/>
      <c r="D22" s="69"/>
      <c r="E22" s="69"/>
      <c r="F22" s="5">
        <f>I13</f>
        <v>0</v>
      </c>
      <c r="G22" s="27"/>
    </row>
    <row r="23" spans="1:7" ht="18" customHeight="1">
      <c r="A23" s="28">
        <v>4</v>
      </c>
      <c r="B23" s="69" t="s">
        <v>12</v>
      </c>
      <c r="C23" s="69"/>
      <c r="D23" s="69"/>
      <c r="E23" s="69"/>
      <c r="F23" s="5">
        <f>F24+F25+F26</f>
        <v>2148</v>
      </c>
      <c r="G23" s="27"/>
    </row>
    <row r="24" spans="1:7" ht="16.5" customHeight="1">
      <c r="A24" s="28" t="s">
        <v>13</v>
      </c>
      <c r="B24" s="69" t="s">
        <v>36</v>
      </c>
      <c r="C24" s="69"/>
      <c r="D24" s="69"/>
      <c r="E24" s="69"/>
      <c r="F24" s="6">
        <v>0</v>
      </c>
      <c r="G24" s="15"/>
    </row>
    <row r="25" spans="1:7" ht="16.5" customHeight="1">
      <c r="A25" s="28" t="s">
        <v>13</v>
      </c>
      <c r="B25" s="69" t="s">
        <v>37</v>
      </c>
      <c r="C25" s="69"/>
      <c r="D25" s="69"/>
      <c r="E25" s="69"/>
      <c r="F25" s="6">
        <f>F36</f>
        <v>2148</v>
      </c>
      <c r="G25" s="15"/>
    </row>
    <row r="26" spans="1:7" ht="16.5" customHeight="1">
      <c r="A26" s="28" t="s">
        <v>13</v>
      </c>
      <c r="B26" s="69" t="s">
        <v>38</v>
      </c>
      <c r="C26" s="69"/>
      <c r="D26" s="69"/>
      <c r="E26" s="69"/>
      <c r="F26" s="6">
        <v>0</v>
      </c>
      <c r="G26" s="15"/>
    </row>
    <row r="27" spans="1:7" ht="17.25" customHeight="1">
      <c r="A27" s="28">
        <v>5</v>
      </c>
      <c r="B27" s="65" t="s">
        <v>54</v>
      </c>
      <c r="C27" s="65"/>
      <c r="D27" s="65"/>
      <c r="E27" s="65"/>
      <c r="F27" s="6">
        <f>D12+D13</f>
        <v>4422</v>
      </c>
      <c r="G27" s="15"/>
    </row>
    <row r="28" spans="1:7" s="31" customFormat="1" ht="21" customHeight="1">
      <c r="A28" s="29"/>
      <c r="B28" s="70" t="s">
        <v>14</v>
      </c>
      <c r="C28" s="70"/>
      <c r="D28" s="70"/>
      <c r="E28" s="70"/>
      <c r="F28" s="30">
        <f>F20+F21+F22+F23+F27</f>
        <v>14105.04</v>
      </c>
      <c r="G28" s="12"/>
    </row>
    <row r="30" spans="1:6" ht="18" customHeight="1">
      <c r="A30" s="61" t="s">
        <v>81</v>
      </c>
      <c r="B30" s="61"/>
      <c r="C30" s="61"/>
      <c r="D30" s="61"/>
      <c r="E30" s="61"/>
      <c r="F30" s="6">
        <f>D7+D15-F28</f>
        <v>23512.752</v>
      </c>
    </row>
    <row r="31" spans="1:6" ht="20.25" customHeight="1">
      <c r="A31" s="61" t="s">
        <v>82</v>
      </c>
      <c r="B31" s="61"/>
      <c r="C31" s="61"/>
      <c r="D31" s="61"/>
      <c r="E31" s="61"/>
      <c r="F31" s="6">
        <f>F15</f>
        <v>-17070.2</v>
      </c>
    </row>
    <row r="32" spans="1:6" ht="18" customHeight="1">
      <c r="A32" s="60" t="s">
        <v>74</v>
      </c>
      <c r="B32" s="60"/>
      <c r="C32" s="60"/>
      <c r="D32" s="60"/>
      <c r="E32" s="60"/>
      <c r="F32" s="6">
        <f>F30+F31</f>
        <v>6442.552</v>
      </c>
    </row>
    <row r="33" ht="11.25" customHeight="1"/>
    <row r="35" spans="1:6" ht="15.75">
      <c r="A35" s="32" t="s">
        <v>26</v>
      </c>
      <c r="B35" s="32" t="s">
        <v>17</v>
      </c>
      <c r="C35" s="71" t="s">
        <v>39</v>
      </c>
      <c r="D35" s="72"/>
      <c r="E35" s="73"/>
      <c r="F35" s="32" t="s">
        <v>40</v>
      </c>
    </row>
    <row r="36" spans="1:6" ht="30" customHeight="1">
      <c r="A36" s="1"/>
      <c r="B36" s="3" t="s">
        <v>71</v>
      </c>
      <c r="C36" s="74" t="s">
        <v>72</v>
      </c>
      <c r="D36" s="75"/>
      <c r="E36" s="76"/>
      <c r="F36" s="2">
        <f>179*12</f>
        <v>2148</v>
      </c>
    </row>
    <row r="37" spans="1:6" ht="15.75">
      <c r="A37" s="7"/>
      <c r="B37" s="9"/>
      <c r="C37" s="77"/>
      <c r="D37" s="78"/>
      <c r="E37" s="79"/>
      <c r="F37" s="10"/>
    </row>
    <row r="38" spans="1:6" s="31" customFormat="1" ht="15.75">
      <c r="A38" s="80" t="s">
        <v>41</v>
      </c>
      <c r="B38" s="80"/>
      <c r="C38" s="80"/>
      <c r="D38" s="80"/>
      <c r="E38" s="80"/>
      <c r="F38" s="33">
        <f>SUM(F36:F37)</f>
        <v>2148</v>
      </c>
    </row>
  </sheetData>
  <sheetProtection/>
  <mergeCells count="17">
    <mergeCell ref="B28:E28"/>
    <mergeCell ref="C35:E35"/>
    <mergeCell ref="C36:E36"/>
    <mergeCell ref="C37:E37"/>
    <mergeCell ref="A38:E38"/>
    <mergeCell ref="B22:E22"/>
    <mergeCell ref="B23:E23"/>
    <mergeCell ref="B24:E24"/>
    <mergeCell ref="B25:E25"/>
    <mergeCell ref="B26:E26"/>
    <mergeCell ref="B27:E27"/>
    <mergeCell ref="A1:F1"/>
    <mergeCell ref="A2:F2"/>
    <mergeCell ref="A17:F17"/>
    <mergeCell ref="B19:E19"/>
    <mergeCell ref="B20:E20"/>
    <mergeCell ref="B21:E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38"/>
  <sheetViews>
    <sheetView view="pageBreakPreview" zoomScaleSheetLayoutView="100" zoomScalePageLayoutView="0" workbookViewId="0" topLeftCell="A1">
      <selection activeCell="J10" sqref="J10"/>
    </sheetView>
  </sheetViews>
  <sheetFormatPr defaultColWidth="9.140625" defaultRowHeight="12.75" outlineLevelRow="1"/>
  <cols>
    <col min="1" max="1" width="4.421875" style="14" customWidth="1"/>
    <col min="2" max="2" width="17.00390625" style="8" customWidth="1"/>
    <col min="3" max="3" width="15.57421875" style="8" customWidth="1"/>
    <col min="4" max="4" width="13.57421875" style="8" customWidth="1"/>
    <col min="5" max="5" width="14.00390625" style="8" customWidth="1"/>
    <col min="6" max="6" width="18.140625" style="8" customWidth="1"/>
    <col min="7" max="7" width="10.140625" style="8" customWidth="1"/>
    <col min="8" max="8" width="9.57421875" style="8" bestFit="1" customWidth="1"/>
    <col min="9" max="9" width="11.421875" style="8" customWidth="1"/>
    <col min="10" max="10" width="11.00390625" style="8" customWidth="1"/>
    <col min="11" max="16384" width="9.140625" style="8" customWidth="1"/>
  </cols>
  <sheetData>
    <row r="1" spans="1:7" ht="15.75">
      <c r="A1" s="66" t="s">
        <v>42</v>
      </c>
      <c r="B1" s="66"/>
      <c r="C1" s="66"/>
      <c r="D1" s="66"/>
      <c r="E1" s="66"/>
      <c r="F1" s="66"/>
      <c r="G1" s="62"/>
    </row>
    <row r="2" spans="1:8" ht="15.75">
      <c r="A2" s="66" t="s">
        <v>59</v>
      </c>
      <c r="B2" s="66"/>
      <c r="C2" s="66"/>
      <c r="D2" s="66"/>
      <c r="E2" s="66"/>
      <c r="F2" s="66"/>
      <c r="G2" s="12"/>
      <c r="H2" s="13"/>
    </row>
    <row r="3" ht="9" customHeight="1"/>
    <row r="4" spans="1:6" ht="15.75" hidden="1" outlineLevel="1">
      <c r="A4" s="15" t="s">
        <v>61</v>
      </c>
      <c r="C4" s="15"/>
      <c r="D4" s="15"/>
      <c r="E4" s="15"/>
      <c r="F4" s="15"/>
    </row>
    <row r="5" spans="1:6" ht="15.75" hidden="1" outlineLevel="1">
      <c r="A5" s="15" t="s">
        <v>19</v>
      </c>
      <c r="C5" s="15"/>
      <c r="D5" s="15">
        <v>147.4</v>
      </c>
      <c r="E5" s="15" t="s">
        <v>20</v>
      </c>
      <c r="F5" s="15"/>
    </row>
    <row r="6" ht="9" customHeight="1" collapsed="1">
      <c r="I6" s="35"/>
    </row>
    <row r="7" spans="1:6" ht="15.75">
      <c r="A7" s="12"/>
      <c r="C7" s="12"/>
      <c r="D7" s="16"/>
      <c r="E7" s="12"/>
      <c r="F7" s="12"/>
    </row>
    <row r="8" spans="1:6" ht="15.75">
      <c r="A8" s="12" t="s">
        <v>23</v>
      </c>
      <c r="C8" s="15"/>
      <c r="D8" s="17">
        <f>C15</f>
        <v>-5310.68</v>
      </c>
      <c r="E8" s="15" t="s">
        <v>24</v>
      </c>
      <c r="F8" s="15"/>
    </row>
    <row r="9" spans="2:6" ht="15.75">
      <c r="B9" s="15"/>
      <c r="C9" s="15"/>
      <c r="D9" s="15"/>
      <c r="E9" s="15"/>
      <c r="F9" s="18" t="s">
        <v>25</v>
      </c>
    </row>
    <row r="10" spans="1:9" s="14" customFormat="1" ht="32.25" customHeight="1">
      <c r="A10" s="7" t="s">
        <v>26</v>
      </c>
      <c r="B10" s="19" t="s">
        <v>27</v>
      </c>
      <c r="C10" s="20" t="s">
        <v>28</v>
      </c>
      <c r="D10" s="20" t="s">
        <v>0</v>
      </c>
      <c r="E10" s="20" t="s">
        <v>29</v>
      </c>
      <c r="F10" s="20" t="s">
        <v>43</v>
      </c>
      <c r="I10" s="14" t="s">
        <v>70</v>
      </c>
    </row>
    <row r="11" spans="1:9" s="23" customFormat="1" ht="30" customHeight="1">
      <c r="A11" s="7">
        <v>1</v>
      </c>
      <c r="B11" s="21" t="s">
        <v>2</v>
      </c>
      <c r="C11" s="52">
        <v>-4162</v>
      </c>
      <c r="D11" s="50">
        <v>17688</v>
      </c>
      <c r="E11" s="50">
        <v>13080</v>
      </c>
      <c r="F11" s="50">
        <f>C11-D11+E11</f>
        <v>-8770</v>
      </c>
      <c r="G11" s="19" t="s">
        <v>45</v>
      </c>
      <c r="H11" s="19">
        <v>10</v>
      </c>
      <c r="I11" s="57">
        <f>H11*12*H19</f>
        <v>17688</v>
      </c>
    </row>
    <row r="12" spans="1:9" s="23" customFormat="1" ht="15.75">
      <c r="A12" s="7">
        <v>2</v>
      </c>
      <c r="B12" s="21" t="s">
        <v>3</v>
      </c>
      <c r="C12" s="52">
        <v>-828.27</v>
      </c>
      <c r="D12" s="50">
        <v>3519.96</v>
      </c>
      <c r="E12" s="50">
        <v>2605.92</v>
      </c>
      <c r="F12" s="50">
        <f>C12-D12+E12</f>
        <v>-1742.3099999999995</v>
      </c>
      <c r="G12" s="19" t="s">
        <v>46</v>
      </c>
      <c r="H12" s="19">
        <v>4</v>
      </c>
      <c r="I12" s="58">
        <f>H12*12*H19</f>
        <v>7075.200000000001</v>
      </c>
    </row>
    <row r="13" spans="1:9" s="23" customFormat="1" ht="29.25" customHeight="1">
      <c r="A13" s="7">
        <v>3</v>
      </c>
      <c r="B13" s="21" t="s">
        <v>48</v>
      </c>
      <c r="C13" s="52">
        <v>-212.23</v>
      </c>
      <c r="D13" s="50">
        <v>902.04</v>
      </c>
      <c r="E13" s="50">
        <v>667.08</v>
      </c>
      <c r="F13" s="50">
        <f>C13-D13+E13</f>
        <v>-447.18999999999994</v>
      </c>
      <c r="G13" s="19" t="s">
        <v>55</v>
      </c>
      <c r="H13" s="19"/>
      <c r="I13" s="58">
        <f>H13*12*H19</f>
        <v>0</v>
      </c>
    </row>
    <row r="14" spans="1:8" s="23" customFormat="1" ht="30" customHeight="1">
      <c r="A14" s="7">
        <v>4</v>
      </c>
      <c r="B14" s="21" t="s">
        <v>49</v>
      </c>
      <c r="C14" s="52">
        <v>-108.18</v>
      </c>
      <c r="D14" s="50">
        <v>459.84</v>
      </c>
      <c r="E14" s="50">
        <v>340.08</v>
      </c>
      <c r="F14" s="50">
        <f>C14-D14+E14</f>
        <v>-227.94</v>
      </c>
      <c r="G14" s="22"/>
      <c r="H14" s="22"/>
    </row>
    <row r="15" spans="1:6" ht="19.5" customHeight="1">
      <c r="A15" s="7"/>
      <c r="B15" s="21" t="s">
        <v>4</v>
      </c>
      <c r="C15" s="51">
        <f>SUM(C11:C14)</f>
        <v>-5310.68</v>
      </c>
      <c r="D15" s="51">
        <f>SUM(D11:D14)</f>
        <v>22569.84</v>
      </c>
      <c r="E15" s="51">
        <f>SUM(E11:E14)</f>
        <v>16693.08</v>
      </c>
      <c r="F15" s="51">
        <f>SUM(F11:F14)</f>
        <v>-11187.44</v>
      </c>
    </row>
    <row r="16" ht="11.25" customHeight="1"/>
    <row r="17" spans="1:6" ht="15.75">
      <c r="A17" s="66" t="s">
        <v>30</v>
      </c>
      <c r="B17" s="66"/>
      <c r="C17" s="66"/>
      <c r="D17" s="66"/>
      <c r="E17" s="66"/>
      <c r="F17" s="66"/>
    </row>
    <row r="18" spans="1:8" ht="15.75">
      <c r="A18" s="62"/>
      <c r="B18" s="62"/>
      <c r="C18" s="62"/>
      <c r="D18" s="62"/>
      <c r="E18" s="62"/>
      <c r="F18" s="62"/>
      <c r="H18" s="8" t="s">
        <v>31</v>
      </c>
    </row>
    <row r="19" spans="1:8" ht="33" customHeight="1">
      <c r="A19" s="20" t="s">
        <v>44</v>
      </c>
      <c r="B19" s="67" t="s">
        <v>6</v>
      </c>
      <c r="C19" s="67"/>
      <c r="D19" s="67"/>
      <c r="E19" s="67"/>
      <c r="F19" s="24" t="s">
        <v>18</v>
      </c>
      <c r="G19" s="25"/>
      <c r="H19" s="8">
        <f>D5</f>
        <v>147.4</v>
      </c>
    </row>
    <row r="20" spans="1:10" ht="18" customHeight="1">
      <c r="A20" s="26">
        <v>1</v>
      </c>
      <c r="B20" s="68" t="s">
        <v>8</v>
      </c>
      <c r="C20" s="68"/>
      <c r="D20" s="68"/>
      <c r="E20" s="68"/>
      <c r="F20" s="4">
        <f>I12</f>
        <v>7075.200000000001</v>
      </c>
      <c r="G20" s="27"/>
      <c r="H20" s="8" t="s">
        <v>32</v>
      </c>
      <c r="I20" s="8" t="s">
        <v>33</v>
      </c>
      <c r="J20" s="8" t="s">
        <v>34</v>
      </c>
    </row>
    <row r="21" spans="1:7" ht="18" customHeight="1">
      <c r="A21" s="28">
        <v>2</v>
      </c>
      <c r="B21" s="69" t="s">
        <v>49</v>
      </c>
      <c r="C21" s="69"/>
      <c r="D21" s="69"/>
      <c r="E21" s="69"/>
      <c r="F21" s="5">
        <f>0.26*12*H19</f>
        <v>459.88800000000003</v>
      </c>
      <c r="G21" s="27"/>
    </row>
    <row r="22" spans="1:7" ht="18" customHeight="1">
      <c r="A22" s="28">
        <v>3</v>
      </c>
      <c r="B22" s="69" t="s">
        <v>35</v>
      </c>
      <c r="C22" s="69"/>
      <c r="D22" s="69"/>
      <c r="E22" s="69"/>
      <c r="F22" s="5">
        <f>I13</f>
        <v>0</v>
      </c>
      <c r="G22" s="27"/>
    </row>
    <row r="23" spans="1:7" ht="18" customHeight="1">
      <c r="A23" s="28">
        <v>4</v>
      </c>
      <c r="B23" s="69" t="s">
        <v>12</v>
      </c>
      <c r="C23" s="69"/>
      <c r="D23" s="69"/>
      <c r="E23" s="69"/>
      <c r="F23" s="5">
        <f>F24+F25+F26</f>
        <v>2148</v>
      </c>
      <c r="G23" s="27"/>
    </row>
    <row r="24" spans="1:7" ht="16.5" customHeight="1">
      <c r="A24" s="28" t="s">
        <v>13</v>
      </c>
      <c r="B24" s="69" t="s">
        <v>36</v>
      </c>
      <c r="C24" s="69"/>
      <c r="D24" s="69"/>
      <c r="E24" s="69"/>
      <c r="F24" s="6">
        <v>0</v>
      </c>
      <c r="G24" s="15"/>
    </row>
    <row r="25" spans="1:7" ht="16.5" customHeight="1">
      <c r="A25" s="28" t="s">
        <v>13</v>
      </c>
      <c r="B25" s="69" t="s">
        <v>37</v>
      </c>
      <c r="C25" s="69"/>
      <c r="D25" s="69"/>
      <c r="E25" s="69"/>
      <c r="F25" s="6">
        <f>F36</f>
        <v>2148</v>
      </c>
      <c r="G25" s="15"/>
    </row>
    <row r="26" spans="1:7" ht="16.5" customHeight="1">
      <c r="A26" s="28" t="s">
        <v>13</v>
      </c>
      <c r="B26" s="69" t="s">
        <v>38</v>
      </c>
      <c r="C26" s="69"/>
      <c r="D26" s="69"/>
      <c r="E26" s="69"/>
      <c r="F26" s="6">
        <v>0</v>
      </c>
      <c r="G26" s="15"/>
    </row>
    <row r="27" spans="1:7" ht="17.25" customHeight="1">
      <c r="A27" s="28">
        <v>5</v>
      </c>
      <c r="B27" s="65" t="s">
        <v>54</v>
      </c>
      <c r="C27" s="65"/>
      <c r="D27" s="65"/>
      <c r="E27" s="65"/>
      <c r="F27" s="6">
        <f>D12+D13</f>
        <v>4422</v>
      </c>
      <c r="G27" s="15"/>
    </row>
    <row r="28" spans="1:7" s="31" customFormat="1" ht="21" customHeight="1">
      <c r="A28" s="29"/>
      <c r="B28" s="70" t="s">
        <v>14</v>
      </c>
      <c r="C28" s="70"/>
      <c r="D28" s="70"/>
      <c r="E28" s="70"/>
      <c r="F28" s="30">
        <f>F20+F21+F22+F23+F27</f>
        <v>14105.088</v>
      </c>
      <c r="G28" s="12"/>
    </row>
    <row r="30" spans="1:6" ht="18" customHeight="1">
      <c r="A30" s="61" t="s">
        <v>75</v>
      </c>
      <c r="B30" s="61"/>
      <c r="C30" s="61"/>
      <c r="D30" s="61"/>
      <c r="E30" s="61"/>
      <c r="F30" s="6">
        <f>D7+D15-F28</f>
        <v>8464.752</v>
      </c>
    </row>
    <row r="31" spans="1:6" ht="20.25" customHeight="1">
      <c r="A31" s="61" t="s">
        <v>73</v>
      </c>
      <c r="B31" s="61"/>
      <c r="C31" s="61"/>
      <c r="D31" s="61"/>
      <c r="E31" s="61"/>
      <c r="F31" s="6">
        <f>F15</f>
        <v>-11187.44</v>
      </c>
    </row>
    <row r="32" spans="1:6" ht="18" customHeight="1">
      <c r="A32" s="60" t="s">
        <v>74</v>
      </c>
      <c r="B32" s="60"/>
      <c r="C32" s="60"/>
      <c r="D32" s="60"/>
      <c r="E32" s="60"/>
      <c r="F32" s="6">
        <f>F30+F31</f>
        <v>-2722.688</v>
      </c>
    </row>
    <row r="33" ht="11.25" customHeight="1"/>
    <row r="35" spans="1:6" ht="15.75">
      <c r="A35" s="32" t="s">
        <v>26</v>
      </c>
      <c r="B35" s="32" t="s">
        <v>17</v>
      </c>
      <c r="C35" s="71" t="s">
        <v>39</v>
      </c>
      <c r="D35" s="72"/>
      <c r="E35" s="73"/>
      <c r="F35" s="32" t="s">
        <v>40</v>
      </c>
    </row>
    <row r="36" spans="1:6" ht="30" customHeight="1">
      <c r="A36" s="1"/>
      <c r="B36" s="3" t="s">
        <v>71</v>
      </c>
      <c r="C36" s="74" t="s">
        <v>72</v>
      </c>
      <c r="D36" s="75"/>
      <c r="E36" s="76"/>
      <c r="F36" s="2">
        <f>179*12</f>
        <v>2148</v>
      </c>
    </row>
    <row r="37" spans="1:6" ht="15.75">
      <c r="A37" s="7"/>
      <c r="B37" s="9"/>
      <c r="C37" s="77"/>
      <c r="D37" s="78"/>
      <c r="E37" s="79"/>
      <c r="F37" s="10"/>
    </row>
    <row r="38" spans="1:6" s="31" customFormat="1" ht="15.75">
      <c r="A38" s="80" t="s">
        <v>41</v>
      </c>
      <c r="B38" s="80"/>
      <c r="C38" s="80"/>
      <c r="D38" s="80"/>
      <c r="E38" s="80"/>
      <c r="F38" s="33">
        <f>SUM(F36:F37)</f>
        <v>2148</v>
      </c>
    </row>
  </sheetData>
  <sheetProtection selectLockedCells="1" selectUnlockedCells="1"/>
  <mergeCells count="17">
    <mergeCell ref="B27:E27"/>
    <mergeCell ref="A1:F1"/>
    <mergeCell ref="A2:F2"/>
    <mergeCell ref="A17:F17"/>
    <mergeCell ref="B19:E19"/>
    <mergeCell ref="B20:E20"/>
    <mergeCell ref="B21:E21"/>
    <mergeCell ref="B28:E28"/>
    <mergeCell ref="C35:E35"/>
    <mergeCell ref="C36:E36"/>
    <mergeCell ref="C37:E37"/>
    <mergeCell ref="A38:E38"/>
    <mergeCell ref="B22:E22"/>
    <mergeCell ref="B23:E23"/>
    <mergeCell ref="B24:E24"/>
    <mergeCell ref="B25:E25"/>
    <mergeCell ref="B26:E26"/>
  </mergeCells>
  <printOptions horizontalCentered="1" verticalCentered="1"/>
  <pageMargins left="0.7480314960629921" right="0.7480314960629921" top="0.1968503937007874" bottom="0.1968503937007874" header="0" footer="0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38"/>
  <sheetViews>
    <sheetView view="pageBreakPreview" zoomScaleSheetLayoutView="100" zoomScalePageLayoutView="0" workbookViewId="0" topLeftCell="A16">
      <selection activeCell="D7" sqref="D7"/>
    </sheetView>
  </sheetViews>
  <sheetFormatPr defaultColWidth="9.140625" defaultRowHeight="12.75"/>
  <cols>
    <col min="1" max="1" width="4.421875" style="14" customWidth="1"/>
    <col min="2" max="2" width="17.00390625" style="8" customWidth="1"/>
    <col min="3" max="3" width="15.57421875" style="8" customWidth="1"/>
    <col min="4" max="4" width="13.57421875" style="8" customWidth="1"/>
    <col min="5" max="5" width="14.00390625" style="8" customWidth="1"/>
    <col min="6" max="6" width="18.140625" style="8" customWidth="1"/>
    <col min="7" max="7" width="10.140625" style="8" customWidth="1"/>
    <col min="8" max="8" width="9.57421875" style="8" bestFit="1" customWidth="1"/>
    <col min="9" max="9" width="11.421875" style="8" customWidth="1"/>
    <col min="10" max="10" width="11.00390625" style="8" customWidth="1"/>
    <col min="11" max="16384" width="9.140625" style="8" customWidth="1"/>
  </cols>
  <sheetData>
    <row r="1" spans="1:7" ht="15.75">
      <c r="A1" s="66" t="s">
        <v>42</v>
      </c>
      <c r="B1" s="66"/>
      <c r="C1" s="66"/>
      <c r="D1" s="66"/>
      <c r="E1" s="66"/>
      <c r="F1" s="66"/>
      <c r="G1" s="11"/>
    </row>
    <row r="2" spans="1:8" ht="15.75">
      <c r="A2" s="66" t="s">
        <v>59</v>
      </c>
      <c r="B2" s="66"/>
      <c r="C2" s="66"/>
      <c r="D2" s="66"/>
      <c r="E2" s="66"/>
      <c r="F2" s="66"/>
      <c r="G2" s="12"/>
      <c r="H2" s="13"/>
    </row>
    <row r="3" ht="9" customHeight="1"/>
    <row r="4" spans="1:6" ht="15.75">
      <c r="A4" s="15" t="s">
        <v>61</v>
      </c>
      <c r="C4" s="15"/>
      <c r="D4" s="15"/>
      <c r="E4" s="15"/>
      <c r="F4" s="15"/>
    </row>
    <row r="5" spans="1:6" ht="15.75">
      <c r="A5" s="15" t="s">
        <v>19</v>
      </c>
      <c r="C5" s="15"/>
      <c r="D5" s="15">
        <v>147.4</v>
      </c>
      <c r="E5" s="15" t="s">
        <v>20</v>
      </c>
      <c r="F5" s="15"/>
    </row>
    <row r="6" ht="9" customHeight="1">
      <c r="I6" s="35"/>
    </row>
    <row r="7" spans="1:6" ht="15.75">
      <c r="A7" s="12" t="s">
        <v>21</v>
      </c>
      <c r="C7" s="12"/>
      <c r="D7" s="16">
        <f>'2014'!B25</f>
        <v>6583.2</v>
      </c>
      <c r="E7" s="12" t="s">
        <v>22</v>
      </c>
      <c r="F7" s="12"/>
    </row>
    <row r="8" spans="1:6" ht="15.75">
      <c r="A8" s="12" t="s">
        <v>23</v>
      </c>
      <c r="C8" s="15"/>
      <c r="D8" s="17">
        <f>C15</f>
        <v>-5310.68</v>
      </c>
      <c r="E8" s="15" t="s">
        <v>24</v>
      </c>
      <c r="F8" s="15"/>
    </row>
    <row r="9" spans="2:6" ht="15.75">
      <c r="B9" s="15"/>
      <c r="C9" s="15"/>
      <c r="D9" s="15"/>
      <c r="E9" s="15"/>
      <c r="F9" s="18" t="s">
        <v>25</v>
      </c>
    </row>
    <row r="10" spans="1:9" s="14" customFormat="1" ht="32.25" customHeight="1">
      <c r="A10" s="7" t="s">
        <v>26</v>
      </c>
      <c r="B10" s="19" t="s">
        <v>27</v>
      </c>
      <c r="C10" s="20" t="s">
        <v>28</v>
      </c>
      <c r="D10" s="20" t="s">
        <v>0</v>
      </c>
      <c r="E10" s="20" t="s">
        <v>29</v>
      </c>
      <c r="F10" s="20" t="s">
        <v>43</v>
      </c>
      <c r="I10" s="14" t="s">
        <v>70</v>
      </c>
    </row>
    <row r="11" spans="1:9" s="23" customFormat="1" ht="30" customHeight="1">
      <c r="A11" s="7">
        <v>1</v>
      </c>
      <c r="B11" s="21" t="s">
        <v>2</v>
      </c>
      <c r="C11" s="52">
        <v>-4162</v>
      </c>
      <c r="D11" s="50">
        <v>17688</v>
      </c>
      <c r="E11" s="50">
        <v>13080</v>
      </c>
      <c r="F11" s="50">
        <f>C11-D11+E11</f>
        <v>-8770</v>
      </c>
      <c r="G11" s="19" t="s">
        <v>45</v>
      </c>
      <c r="H11" s="19">
        <v>10</v>
      </c>
      <c r="I11" s="57">
        <f>H11*12*H19</f>
        <v>17688</v>
      </c>
    </row>
    <row r="12" spans="1:9" s="23" customFormat="1" ht="15.75">
      <c r="A12" s="7">
        <v>2</v>
      </c>
      <c r="B12" s="21" t="s">
        <v>3</v>
      </c>
      <c r="C12" s="52">
        <v>-828.27</v>
      </c>
      <c r="D12" s="50">
        <v>3519.96</v>
      </c>
      <c r="E12" s="50">
        <v>2602.92</v>
      </c>
      <c r="F12" s="50">
        <f>C12-D12+E12</f>
        <v>-1745.3099999999995</v>
      </c>
      <c r="G12" s="19" t="s">
        <v>46</v>
      </c>
      <c r="H12" s="19">
        <v>4</v>
      </c>
      <c r="I12" s="58">
        <f>H12*12*H19</f>
        <v>7075.200000000001</v>
      </c>
    </row>
    <row r="13" spans="1:9" s="23" customFormat="1" ht="29.25" customHeight="1">
      <c r="A13" s="7">
        <v>3</v>
      </c>
      <c r="B13" s="21" t="s">
        <v>48</v>
      </c>
      <c r="C13" s="52">
        <v>-212.23</v>
      </c>
      <c r="D13" s="50">
        <v>902.04</v>
      </c>
      <c r="E13" s="50">
        <v>667.08</v>
      </c>
      <c r="F13" s="50">
        <f>C13-D13+E13</f>
        <v>-447.18999999999994</v>
      </c>
      <c r="G13" s="19" t="s">
        <v>55</v>
      </c>
      <c r="H13" s="19"/>
      <c r="I13" s="58">
        <f>H13*12*H19</f>
        <v>0</v>
      </c>
    </row>
    <row r="14" spans="1:8" s="23" customFormat="1" ht="30" customHeight="1">
      <c r="A14" s="7">
        <v>4</v>
      </c>
      <c r="B14" s="21" t="s">
        <v>49</v>
      </c>
      <c r="C14" s="52">
        <v>-108.18</v>
      </c>
      <c r="D14" s="50">
        <v>459.84</v>
      </c>
      <c r="E14" s="50">
        <v>340.08</v>
      </c>
      <c r="F14" s="50">
        <f>C14-D14+E14</f>
        <v>-227.94</v>
      </c>
      <c r="G14" s="22"/>
      <c r="H14" s="22"/>
    </row>
    <row r="15" spans="1:6" ht="19.5" customHeight="1">
      <c r="A15" s="7"/>
      <c r="B15" s="21" t="s">
        <v>4</v>
      </c>
      <c r="C15" s="51">
        <f>SUM(C11:C14)</f>
        <v>-5310.68</v>
      </c>
      <c r="D15" s="51">
        <f>SUM(D11:D14)</f>
        <v>22569.84</v>
      </c>
      <c r="E15" s="51">
        <f>SUM(E11:E14)</f>
        <v>16690.08</v>
      </c>
      <c r="F15" s="51">
        <f>SUM(F11:F14)</f>
        <v>-11190.44</v>
      </c>
    </row>
    <row r="16" ht="11.25" customHeight="1"/>
    <row r="17" spans="1:6" ht="15.75">
      <c r="A17" s="66" t="s">
        <v>30</v>
      </c>
      <c r="B17" s="66"/>
      <c r="C17" s="66"/>
      <c r="D17" s="66"/>
      <c r="E17" s="66"/>
      <c r="F17" s="66"/>
    </row>
    <row r="18" spans="1:8" ht="15.75">
      <c r="A18" s="34"/>
      <c r="B18" s="11"/>
      <c r="C18" s="11"/>
      <c r="D18" s="11"/>
      <c r="E18" s="11"/>
      <c r="F18" s="11"/>
      <c r="H18" s="8" t="s">
        <v>31</v>
      </c>
    </row>
    <row r="19" spans="1:8" ht="33" customHeight="1">
      <c r="A19" s="20" t="s">
        <v>44</v>
      </c>
      <c r="B19" s="67" t="s">
        <v>6</v>
      </c>
      <c r="C19" s="67"/>
      <c r="D19" s="67"/>
      <c r="E19" s="67"/>
      <c r="F19" s="24" t="s">
        <v>18</v>
      </c>
      <c r="G19" s="25"/>
      <c r="H19" s="8">
        <f>D5</f>
        <v>147.4</v>
      </c>
    </row>
    <row r="20" spans="1:10" ht="18" customHeight="1">
      <c r="A20" s="26">
        <v>1</v>
      </c>
      <c r="B20" s="68" t="s">
        <v>8</v>
      </c>
      <c r="C20" s="68"/>
      <c r="D20" s="68"/>
      <c r="E20" s="68"/>
      <c r="F20" s="4">
        <f>I12</f>
        <v>7075.200000000001</v>
      </c>
      <c r="G20" s="27"/>
      <c r="H20" s="8" t="s">
        <v>32</v>
      </c>
      <c r="I20" s="8" t="s">
        <v>33</v>
      </c>
      <c r="J20" s="8" t="s">
        <v>34</v>
      </c>
    </row>
    <row r="21" spans="1:7" ht="18" customHeight="1">
      <c r="A21" s="28">
        <v>2</v>
      </c>
      <c r="B21" s="69" t="s">
        <v>49</v>
      </c>
      <c r="C21" s="69"/>
      <c r="D21" s="69"/>
      <c r="E21" s="69"/>
      <c r="F21" s="5">
        <f>0.26*12*H19</f>
        <v>459.88800000000003</v>
      </c>
      <c r="G21" s="27"/>
    </row>
    <row r="22" spans="1:7" ht="18" customHeight="1">
      <c r="A22" s="28">
        <v>3</v>
      </c>
      <c r="B22" s="69" t="s">
        <v>35</v>
      </c>
      <c r="C22" s="69"/>
      <c r="D22" s="69"/>
      <c r="E22" s="69"/>
      <c r="F22" s="5">
        <f>I13</f>
        <v>0</v>
      </c>
      <c r="G22" s="27"/>
    </row>
    <row r="23" spans="1:7" ht="18" customHeight="1">
      <c r="A23" s="28">
        <v>4</v>
      </c>
      <c r="B23" s="69" t="s">
        <v>12</v>
      </c>
      <c r="C23" s="69"/>
      <c r="D23" s="69"/>
      <c r="E23" s="69"/>
      <c r="F23" s="5">
        <f>F24+F25+F26</f>
        <v>2148</v>
      </c>
      <c r="G23" s="27"/>
    </row>
    <row r="24" spans="1:7" ht="16.5" customHeight="1">
      <c r="A24" s="28" t="s">
        <v>13</v>
      </c>
      <c r="B24" s="69" t="s">
        <v>36</v>
      </c>
      <c r="C24" s="69"/>
      <c r="D24" s="69"/>
      <c r="E24" s="69"/>
      <c r="F24" s="6">
        <v>0</v>
      </c>
      <c r="G24" s="15"/>
    </row>
    <row r="25" spans="1:7" ht="16.5" customHeight="1">
      <c r="A25" s="28" t="s">
        <v>13</v>
      </c>
      <c r="B25" s="69" t="s">
        <v>37</v>
      </c>
      <c r="C25" s="69"/>
      <c r="D25" s="69"/>
      <c r="E25" s="69"/>
      <c r="F25" s="6">
        <f>F36</f>
        <v>2148</v>
      </c>
      <c r="G25" s="15"/>
    </row>
    <row r="26" spans="1:7" ht="16.5" customHeight="1">
      <c r="A26" s="28" t="s">
        <v>13</v>
      </c>
      <c r="B26" s="69" t="s">
        <v>38</v>
      </c>
      <c r="C26" s="69"/>
      <c r="D26" s="69"/>
      <c r="E26" s="69"/>
      <c r="F26" s="6">
        <v>0</v>
      </c>
      <c r="G26" s="15"/>
    </row>
    <row r="27" spans="1:7" ht="17.25" customHeight="1">
      <c r="A27" s="28">
        <v>5</v>
      </c>
      <c r="B27" s="65" t="s">
        <v>54</v>
      </c>
      <c r="C27" s="65"/>
      <c r="D27" s="65"/>
      <c r="E27" s="65"/>
      <c r="F27" s="6">
        <f>D12+D13</f>
        <v>4422</v>
      </c>
      <c r="G27" s="15"/>
    </row>
    <row r="28" spans="1:7" s="31" customFormat="1" ht="21" customHeight="1">
      <c r="A28" s="29"/>
      <c r="B28" s="70" t="s">
        <v>14</v>
      </c>
      <c r="C28" s="70"/>
      <c r="D28" s="70"/>
      <c r="E28" s="70"/>
      <c r="F28" s="30">
        <f>F20+F21+F22+F23+F27</f>
        <v>14105.088</v>
      </c>
      <c r="G28" s="12"/>
    </row>
    <row r="30" spans="1:6" ht="18" customHeight="1">
      <c r="A30" s="61" t="s">
        <v>75</v>
      </c>
      <c r="B30" s="61"/>
      <c r="C30" s="61"/>
      <c r="D30" s="61"/>
      <c r="E30" s="61"/>
      <c r="F30" s="6">
        <f>D7+D15-F28</f>
        <v>15047.952000000001</v>
      </c>
    </row>
    <row r="31" spans="1:6" ht="20.25" customHeight="1">
      <c r="A31" s="59" t="s">
        <v>73</v>
      </c>
      <c r="B31" s="59"/>
      <c r="C31" s="59"/>
      <c r="D31" s="59"/>
      <c r="E31" s="59"/>
      <c r="F31" s="6">
        <f>F15</f>
        <v>-11190.44</v>
      </c>
    </row>
    <row r="32" spans="1:6" ht="18" customHeight="1">
      <c r="A32" s="60" t="s">
        <v>74</v>
      </c>
      <c r="B32" s="60"/>
      <c r="C32" s="60"/>
      <c r="D32" s="60"/>
      <c r="E32" s="60"/>
      <c r="F32" s="6">
        <f>F30+F31</f>
        <v>3857.5120000000006</v>
      </c>
    </row>
    <row r="33" ht="11.25" customHeight="1"/>
    <row r="35" spans="1:6" ht="15.75">
      <c r="A35" s="32" t="s">
        <v>26</v>
      </c>
      <c r="B35" s="32" t="s">
        <v>17</v>
      </c>
      <c r="C35" s="71" t="s">
        <v>39</v>
      </c>
      <c r="D35" s="72"/>
      <c r="E35" s="73"/>
      <c r="F35" s="32" t="s">
        <v>40</v>
      </c>
    </row>
    <row r="36" spans="1:6" ht="30" customHeight="1">
      <c r="A36" s="1"/>
      <c r="B36" s="3" t="s">
        <v>71</v>
      </c>
      <c r="C36" s="74" t="s">
        <v>72</v>
      </c>
      <c r="D36" s="75"/>
      <c r="E36" s="76"/>
      <c r="F36" s="2">
        <f>179*12</f>
        <v>2148</v>
      </c>
    </row>
    <row r="37" spans="1:6" ht="15.75">
      <c r="A37" s="7"/>
      <c r="B37" s="9"/>
      <c r="C37" s="77"/>
      <c r="D37" s="78"/>
      <c r="E37" s="79"/>
      <c r="F37" s="10"/>
    </row>
    <row r="38" spans="1:6" s="31" customFormat="1" ht="15.75">
      <c r="A38" s="80" t="s">
        <v>41</v>
      </c>
      <c r="B38" s="80"/>
      <c r="C38" s="80"/>
      <c r="D38" s="80"/>
      <c r="E38" s="80"/>
      <c r="F38" s="33">
        <f>SUM(F36:F37)</f>
        <v>2148</v>
      </c>
    </row>
  </sheetData>
  <sheetProtection selectLockedCells="1" selectUnlockedCells="1"/>
  <mergeCells count="17">
    <mergeCell ref="B27:E27"/>
    <mergeCell ref="A1:F1"/>
    <mergeCell ref="A2:F2"/>
    <mergeCell ref="A17:F17"/>
    <mergeCell ref="B19:E19"/>
    <mergeCell ref="B20:E20"/>
    <mergeCell ref="B21:E21"/>
    <mergeCell ref="C35:E35"/>
    <mergeCell ref="C37:E37"/>
    <mergeCell ref="A38:E38"/>
    <mergeCell ref="C36:E36"/>
    <mergeCell ref="B28:E28"/>
    <mergeCell ref="B22:E22"/>
    <mergeCell ref="B23:E23"/>
    <mergeCell ref="B24:E24"/>
    <mergeCell ref="B25:E25"/>
    <mergeCell ref="B26:E26"/>
  </mergeCells>
  <printOptions horizontalCentered="1" verticalCentered="1"/>
  <pageMargins left="0.7480314960629921" right="0.7480314960629921" top="0.1968503937007874" bottom="0.1968503937007874" header="0" footer="0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9">
      <selection activeCell="E9" sqref="E9:E12"/>
    </sheetView>
  </sheetViews>
  <sheetFormatPr defaultColWidth="9.140625" defaultRowHeight="12.75"/>
  <cols>
    <col min="1" max="1" width="26.57421875" style="0" customWidth="1"/>
    <col min="2" max="2" width="26.140625" style="0" customWidth="1"/>
    <col min="3" max="4" width="15.28125" style="0" customWidth="1"/>
    <col min="5" max="5" width="21.421875" style="0" customWidth="1"/>
  </cols>
  <sheetData>
    <row r="1" spans="1:5" ht="18.75">
      <c r="A1" s="87" t="s">
        <v>47</v>
      </c>
      <c r="B1" s="87"/>
      <c r="C1" s="87"/>
      <c r="D1" s="87"/>
      <c r="E1" s="87"/>
    </row>
    <row r="2" spans="1:5" ht="18.75">
      <c r="A2" s="87" t="s">
        <v>60</v>
      </c>
      <c r="B2" s="87"/>
      <c r="C2" s="87"/>
      <c r="D2" s="87"/>
      <c r="E2" s="87"/>
    </row>
    <row r="3" ht="18.75">
      <c r="A3" s="36"/>
    </row>
    <row r="4" ht="18.75">
      <c r="A4" s="36" t="s">
        <v>61</v>
      </c>
    </row>
    <row r="5" ht="18.75">
      <c r="A5" s="36" t="s">
        <v>62</v>
      </c>
    </row>
    <row r="6" ht="18.75">
      <c r="A6" s="43"/>
    </row>
    <row r="7" ht="16.5" thickBot="1">
      <c r="A7" s="37" t="s">
        <v>63</v>
      </c>
    </row>
    <row r="8" spans="1:5" ht="50.25" customHeight="1" thickBot="1">
      <c r="A8" s="38"/>
      <c r="B8" s="39" t="s">
        <v>64</v>
      </c>
      <c r="C8" s="39" t="s">
        <v>0</v>
      </c>
      <c r="D8" s="39" t="s">
        <v>1</v>
      </c>
      <c r="E8" s="39" t="s">
        <v>23</v>
      </c>
    </row>
    <row r="9" spans="1:5" ht="19.5" thickBot="1">
      <c r="A9" s="40" t="s">
        <v>2</v>
      </c>
      <c r="B9" s="41">
        <v>0</v>
      </c>
      <c r="C9" s="41">
        <v>11792</v>
      </c>
      <c r="D9" s="41">
        <v>7630</v>
      </c>
      <c r="E9" s="41">
        <v>4162</v>
      </c>
    </row>
    <row r="10" spans="1:5" ht="19.5" thickBot="1">
      <c r="A10" s="40" t="s">
        <v>3</v>
      </c>
      <c r="B10" s="41">
        <v>0</v>
      </c>
      <c r="C10" s="41">
        <v>2346.64</v>
      </c>
      <c r="D10" s="41">
        <v>1518.37</v>
      </c>
      <c r="E10" s="41">
        <v>828.27</v>
      </c>
    </row>
    <row r="11" spans="1:5" ht="38.25" thickBot="1">
      <c r="A11" s="40" t="s">
        <v>48</v>
      </c>
      <c r="B11" s="41">
        <v>0</v>
      </c>
      <c r="C11" s="41">
        <v>601.36</v>
      </c>
      <c r="D11" s="41">
        <v>389.13</v>
      </c>
      <c r="E11" s="41">
        <v>212.23</v>
      </c>
    </row>
    <row r="12" spans="1:5" ht="19.5" customHeight="1" thickBot="1">
      <c r="A12" s="40" t="s">
        <v>57</v>
      </c>
      <c r="B12" s="41">
        <v>0</v>
      </c>
      <c r="C12" s="41">
        <v>306.56</v>
      </c>
      <c r="D12" s="41">
        <v>198.38</v>
      </c>
      <c r="E12" s="41">
        <v>108.18</v>
      </c>
    </row>
    <row r="13" spans="1:5" ht="19.5" thickBot="1">
      <c r="A13" s="40" t="s">
        <v>4</v>
      </c>
      <c r="B13" s="42">
        <v>0</v>
      </c>
      <c r="C13" s="42">
        <v>15046.56</v>
      </c>
      <c r="D13" s="42">
        <v>9735.88</v>
      </c>
      <c r="E13" s="42">
        <v>5310.68</v>
      </c>
    </row>
    <row r="14" ht="15">
      <c r="A14" s="48"/>
    </row>
    <row r="15" ht="15">
      <c r="A15" s="48"/>
    </row>
    <row r="16" ht="19.5" thickBot="1">
      <c r="A16" s="43" t="s">
        <v>5</v>
      </c>
    </row>
    <row r="17" spans="1:3" ht="38.25" thickBot="1">
      <c r="A17" s="44" t="s">
        <v>50</v>
      </c>
      <c r="B17" s="39" t="s">
        <v>6</v>
      </c>
      <c r="C17" s="39" t="s">
        <v>18</v>
      </c>
    </row>
    <row r="18" spans="1:3" ht="19.5" thickBot="1">
      <c r="A18" s="45" t="s">
        <v>7</v>
      </c>
      <c r="B18" s="46" t="s">
        <v>3</v>
      </c>
      <c r="C18" s="41">
        <v>2948</v>
      </c>
    </row>
    <row r="19" spans="1:3" ht="38.25" thickBot="1">
      <c r="A19" s="45" t="s">
        <v>9</v>
      </c>
      <c r="B19" s="46" t="s">
        <v>57</v>
      </c>
      <c r="C19" s="41">
        <v>306.56</v>
      </c>
    </row>
    <row r="20" spans="1:3" ht="19.5" thickBot="1">
      <c r="A20" s="45" t="s">
        <v>10</v>
      </c>
      <c r="B20" s="46" t="s">
        <v>8</v>
      </c>
      <c r="C20" s="41">
        <v>4716.8</v>
      </c>
    </row>
    <row r="21" spans="1:3" ht="38.25" thickBot="1">
      <c r="A21" s="45" t="s">
        <v>11</v>
      </c>
      <c r="B21" s="46" t="s">
        <v>12</v>
      </c>
      <c r="C21" s="41">
        <v>492</v>
      </c>
    </row>
    <row r="22" spans="1:3" ht="19.5" thickBot="1">
      <c r="A22" s="45" t="s">
        <v>13</v>
      </c>
      <c r="B22" s="46" t="s">
        <v>65</v>
      </c>
      <c r="C22" s="41">
        <v>492</v>
      </c>
    </row>
    <row r="23" spans="1:3" ht="38.25" thickBot="1">
      <c r="A23" s="40"/>
      <c r="B23" s="47" t="s">
        <v>51</v>
      </c>
      <c r="C23" s="42">
        <v>8463.36</v>
      </c>
    </row>
    <row r="24" ht="15.75" thickBot="1">
      <c r="A24" s="48"/>
    </row>
    <row r="25" spans="1:2" ht="57" thickBot="1">
      <c r="A25" s="53" t="s">
        <v>56</v>
      </c>
      <c r="B25" s="39">
        <v>6583.2</v>
      </c>
    </row>
    <row r="26" spans="1:2" ht="57" thickBot="1">
      <c r="A26" s="40" t="s">
        <v>15</v>
      </c>
      <c r="B26" s="42">
        <v>5310.68</v>
      </c>
    </row>
    <row r="27" spans="1:2" ht="38.25" thickBot="1">
      <c r="A27" s="45" t="s">
        <v>16</v>
      </c>
      <c r="B27" s="41" t="s">
        <v>66</v>
      </c>
    </row>
    <row r="28" spans="1:2" ht="38.25" thickBot="1">
      <c r="A28" s="45" t="s">
        <v>52</v>
      </c>
      <c r="B28" s="41">
        <v>4162</v>
      </c>
    </row>
    <row r="29" ht="15">
      <c r="A29" s="48"/>
    </row>
    <row r="30" ht="15.75">
      <c r="A30" s="49" t="s">
        <v>67</v>
      </c>
    </row>
    <row r="31" ht="15">
      <c r="A31" s="48"/>
    </row>
    <row r="32" ht="15">
      <c r="A32" s="48"/>
    </row>
    <row r="33" ht="15">
      <c r="A33" s="48"/>
    </row>
    <row r="34" ht="15">
      <c r="A34" s="48"/>
    </row>
    <row r="35" ht="18.75">
      <c r="A35" s="55" t="s">
        <v>58</v>
      </c>
    </row>
    <row r="36" ht="19.5" thickBot="1">
      <c r="A36" s="55"/>
    </row>
    <row r="37" spans="1:7" ht="15.75" thickBot="1">
      <c r="A37" s="81" t="s">
        <v>17</v>
      </c>
      <c r="B37" s="82"/>
      <c r="C37" s="81" t="s">
        <v>39</v>
      </c>
      <c r="D37" s="82"/>
      <c r="E37" s="81" t="s">
        <v>53</v>
      </c>
      <c r="F37" s="82"/>
      <c r="G37" s="56"/>
    </row>
    <row r="38" spans="1:7" ht="15.75" thickBot="1">
      <c r="A38" s="81" t="s">
        <v>68</v>
      </c>
      <c r="B38" s="82"/>
      <c r="C38" s="81" t="s">
        <v>69</v>
      </c>
      <c r="D38" s="82"/>
      <c r="E38" s="83">
        <v>492</v>
      </c>
      <c r="F38" s="84"/>
      <c r="G38" s="56"/>
    </row>
    <row r="39" spans="1:7" ht="15">
      <c r="A39" s="54"/>
      <c r="B39" s="85"/>
      <c r="C39" s="85"/>
      <c r="D39" s="85"/>
      <c r="E39" s="85"/>
      <c r="F39" s="86"/>
      <c r="G39" s="86"/>
    </row>
    <row r="40" spans="1:7" ht="15">
      <c r="A40" s="56"/>
      <c r="B40" s="56"/>
      <c r="C40" s="56"/>
      <c r="D40" s="56"/>
      <c r="E40" s="56"/>
      <c r="F40" s="56"/>
      <c r="G40" s="56"/>
    </row>
    <row r="41" ht="15.75">
      <c r="A41" s="49"/>
    </row>
  </sheetData>
  <sheetProtection/>
  <mergeCells count="11">
    <mergeCell ref="A38:B38"/>
    <mergeCell ref="C38:D38"/>
    <mergeCell ref="E38:F38"/>
    <mergeCell ref="B39:C39"/>
    <mergeCell ref="D39:E39"/>
    <mergeCell ref="F39:G39"/>
    <mergeCell ref="A1:E1"/>
    <mergeCell ref="A2:E2"/>
    <mergeCell ref="A37:B37"/>
    <mergeCell ref="C37:D37"/>
    <mergeCell ref="E37:F3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UserPC</dc:creator>
  <cp:keywords/>
  <dc:description/>
  <cp:lastModifiedBy>УКСГ</cp:lastModifiedBy>
  <cp:lastPrinted>2017-08-16T14:51:08Z</cp:lastPrinted>
  <dcterms:created xsi:type="dcterms:W3CDTF">2015-10-12T10:40:12Z</dcterms:created>
  <dcterms:modified xsi:type="dcterms:W3CDTF">2018-03-26T12:00:42Z</dcterms:modified>
  <cp:category/>
  <cp:version/>
  <cp:contentType/>
  <cp:contentStatus/>
</cp:coreProperties>
</file>