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'2015'!$A$1:$F$41</definedName>
  </definedNames>
  <calcPr fullCalcOnLoad="1" refMode="R1C1"/>
</workbook>
</file>

<file path=xl/sharedStrings.xml><?xml version="1.0" encoding="utf-8"?>
<sst xmlns="http://schemas.openxmlformats.org/spreadsheetml/2006/main" count="223" uniqueCount="98">
  <si>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</si>
  <si>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</si>
  <si>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</si>
  <si>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</si>
  <si>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</si>
  <si>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</si>
  <si>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</si>
  <si>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</si>
  <si>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</si>
  <si>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</si>
  <si>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</si>
  <si>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</si>
  <si>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</si>
  <si>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</si>
  <si>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</si>
  <si>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</si>
  <si>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</si>
  <si>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</si>
  <si>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</si>
  <si>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</si>
  <si>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</si>
  <si>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</si>
  <si>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</si>
  <si>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</si>
  <si>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</si>
  <si>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</si>
  <si>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</si>
  <si>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</si>
  <si>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</si>
  <si>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</si>
  <si>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</si>
  <si>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</si>
  <si>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</si>
  <si>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</si>
  <si>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</si>
  <si>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</si>
  <si>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</si>
  <si>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</si>
  <si>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</si>
  <si>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</si>
  <si>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</si>
  <si>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</si>
  <si>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</si>
  <si>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</si>
  <si>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</si>
  <si>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</si>
  <si>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</si>
  <si>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</si>
  <si>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</si>
  <si>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</si>
  <si>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</si>
  <si>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</si>
  <si>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</si>
  <si>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Вывоз КГМ</t>
  </si>
  <si>
    <t>5.</t>
  </si>
  <si>
    <t>6.</t>
  </si>
  <si>
    <t>7.</t>
  </si>
  <si>
    <t>Осмотры</t>
  </si>
  <si>
    <t>Вывоз и складирование ТБО</t>
  </si>
  <si>
    <t xml:space="preserve">Выполненные работы </t>
  </si>
  <si>
    <t>Сальдо на 01.01.2015г (по начислениям) (+)</t>
  </si>
  <si>
    <t>В управлении ООО «УК Старый Город» - с 01.01.2011 года</t>
  </si>
  <si>
    <t>26,05,2014</t>
  </si>
  <si>
    <t>Ул. Братская, д. 3</t>
  </si>
  <si>
    <t>Общая площадь квартир –  151,5 м.кв.</t>
  </si>
  <si>
    <t>Остаток на 01.01.2014 года – 19401,78 (+)</t>
  </si>
  <si>
    <t>Ремонт силового предохранительного шкафа</t>
  </si>
  <si>
    <t>2463,03</t>
  </si>
  <si>
    <t>Экономист ООО «УК Старый город»                                                                  Хромушина Т.В.</t>
  </si>
  <si>
    <t>ремонт силового предохранительного шкафа</t>
  </si>
  <si>
    <t>В управлении ООО «УК Старый Город» -   с 01.01.2011 года</t>
  </si>
  <si>
    <t>осмотр систем водоснабжения, водоотведения</t>
  </si>
  <si>
    <t>частичный ремонт кровли, автовышка</t>
  </si>
  <si>
    <t>в год</t>
  </si>
  <si>
    <t>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</si>
  <si>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</si>
  <si>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</si>
  <si>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</si>
  <si>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 xml:space="preserve">Остаток на 01.01.2015 г. 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</si>
  <si>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</si>
  <si>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</si>
  <si>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</si>
  <si>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</si>
  <si>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</si>
  <si>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</si>
  <si>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</si>
  <si>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</si>
  <si>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</si>
  <si>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</si>
  <si>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</si>
  <si>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</si>
  <si>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</si>
  <si>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</si>
  <si>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</si>
  <si>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</si>
  <si>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</si>
  <si>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покос не входит</t>
  </si>
  <si>
    <t>Переборка кровли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</si>
</sst>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8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/>
    </xf>
    <xf numFmtId="14" fontId="2" fillId="13" borderId="13" xfId="0" applyNumberFormat="1" applyFont="1" applyFill="1" applyBorder="1" applyAlignment="1">
      <alignment horizontal="center" vertical="center"/>
    </xf>
    <xf numFmtId="4" fontId="2" fillId="13" borderId="13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2" fontId="52" fillId="33" borderId="0" xfId="0" applyNumberFormat="1" applyFont="1" applyFill="1" applyAlignment="1">
      <alignment/>
    </xf>
    <xf numFmtId="14" fontId="50" fillId="33" borderId="13" xfId="0" applyNumberFormat="1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left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13" borderId="25" xfId="0" applyFont="1" applyFill="1" applyBorder="1" applyAlignment="1">
      <alignment horizontal="left" vertical="center" wrapText="1"/>
    </xf>
    <xf numFmtId="0" fontId="2" fillId="13" borderId="26" xfId="0" applyFont="1" applyFill="1" applyBorder="1" applyAlignment="1">
      <alignment horizontal="left" vertical="center" wrapText="1"/>
    </xf>
    <xf numFmtId="0" fontId="2" fillId="13" borderId="27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7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7" t="s">
        <v>86</v>
      </c>
      <c r="B1" s="87"/>
      <c r="C1" s="87"/>
      <c r="D1" s="87"/>
      <c r="E1" s="87"/>
      <c r="F1" s="87"/>
      <c r="G1" s="73"/>
    </row>
    <row r="2" spans="1:8" ht="15.75">
      <c r="A2" s="87" t="s">
        <v>63</v>
      </c>
      <c r="B2" s="87"/>
      <c r="C2" s="87"/>
      <c r="D2" s="87"/>
      <c r="E2" s="87"/>
      <c r="F2" s="87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151.5</v>
      </c>
      <c r="E5" s="12" t="s">
        <v>20</v>
      </c>
      <c r="F5" s="12"/>
    </row>
    <row r="6" ht="9" customHeight="1" collapsed="1">
      <c r="I6" s="31"/>
    </row>
    <row r="7" spans="1:6" ht="15.75">
      <c r="A7" s="9" t="s">
        <v>87</v>
      </c>
      <c r="C7" s="9"/>
      <c r="D7" s="13">
        <f>'2016'!F32</f>
        <v>45849.68</v>
      </c>
      <c r="E7" s="12" t="s">
        <v>22</v>
      </c>
      <c r="F7" s="9"/>
    </row>
    <row r="8" spans="1:6" ht="15.75">
      <c r="A8" s="9" t="s">
        <v>88</v>
      </c>
      <c r="C8" s="12"/>
      <c r="D8" s="13">
        <f>C19</f>
        <v>-3219.389999999996</v>
      </c>
      <c r="E8" s="12" t="s">
        <v>22</v>
      </c>
      <c r="F8" s="12"/>
    </row>
    <row r="9" spans="2:6" ht="15.75">
      <c r="B9" s="12"/>
      <c r="C9" s="12"/>
      <c r="D9" s="12"/>
      <c r="E9" s="12"/>
      <c r="F9" s="14" t="s">
        <v>23</v>
      </c>
    </row>
    <row r="10" spans="1:9" s="11" customFormat="1" ht="32.25" customHeight="1">
      <c r="A10" s="4" t="s">
        <v>24</v>
      </c>
      <c r="B10" s="15" t="s">
        <v>25</v>
      </c>
      <c r="C10" s="16" t="s">
        <v>89</v>
      </c>
      <c r="D10" s="16" t="s">
        <v>0</v>
      </c>
      <c r="E10" s="16" t="s">
        <v>27</v>
      </c>
      <c r="F10" s="16" t="s">
        <v>90</v>
      </c>
      <c r="I10" s="11" t="s">
        <v>73</v>
      </c>
    </row>
    <row r="11" spans="1:9" s="19" customFormat="1" ht="30" customHeight="1">
      <c r="A11" s="4">
        <v>1</v>
      </c>
      <c r="B11" s="17" t="s">
        <v>2</v>
      </c>
      <c r="C11" s="60">
        <v>-2463.029999999995</v>
      </c>
      <c r="D11" s="58">
        <v>20270.64</v>
      </c>
      <c r="E11" s="58">
        <v>19496.83</v>
      </c>
      <c r="F11" s="58">
        <f aca="true" t="shared" si="0" ref="F11:F18">C11-D11+E11</f>
        <v>-3236.839999999993</v>
      </c>
      <c r="G11" s="15" t="s">
        <v>42</v>
      </c>
      <c r="H11" s="15">
        <v>10.93</v>
      </c>
      <c r="I11" s="66">
        <f>H11*12*H23</f>
        <v>19870.739999999998</v>
      </c>
    </row>
    <row r="12" spans="1:9" s="19" customFormat="1" ht="15.75">
      <c r="A12" s="4">
        <v>2</v>
      </c>
      <c r="B12" s="17" t="s">
        <v>3</v>
      </c>
      <c r="C12" s="60">
        <v>-320.3000000000002</v>
      </c>
      <c r="D12" s="58">
        <v>2636.04</v>
      </c>
      <c r="E12" s="58">
        <v>2535.41</v>
      </c>
      <c r="F12" s="58">
        <f t="shared" si="0"/>
        <v>-420.9300000000003</v>
      </c>
      <c r="G12" s="15" t="s">
        <v>43</v>
      </c>
      <c r="H12" s="15">
        <v>3.7</v>
      </c>
      <c r="I12" s="67">
        <f>H12*12*H23</f>
        <v>6726.600000000001</v>
      </c>
    </row>
    <row r="13" spans="1:9" s="19" customFormat="1" ht="29.25" customHeight="1">
      <c r="A13" s="4">
        <v>3</v>
      </c>
      <c r="B13" s="17" t="s">
        <v>46</v>
      </c>
      <c r="C13" s="60">
        <v>-112.64999999999998</v>
      </c>
      <c r="D13" s="58">
        <v>927.12</v>
      </c>
      <c r="E13" s="58">
        <v>891.73</v>
      </c>
      <c r="F13" s="58">
        <f t="shared" si="0"/>
        <v>-148.03999999999996</v>
      </c>
      <c r="G13" s="15" t="s">
        <v>74</v>
      </c>
      <c r="H13" s="15">
        <v>0.6</v>
      </c>
      <c r="I13" s="67">
        <f>H13*12*H23</f>
        <v>1090.8</v>
      </c>
    </row>
    <row r="14" spans="1:8" s="19" customFormat="1" ht="30" customHeight="1">
      <c r="A14" s="4">
        <v>4</v>
      </c>
      <c r="B14" s="17" t="s">
        <v>47</v>
      </c>
      <c r="C14" s="60">
        <v>-57.41999999999996</v>
      </c>
      <c r="D14" s="58">
        <v>677.13</v>
      </c>
      <c r="E14" s="58">
        <v>559.67</v>
      </c>
      <c r="F14" s="58">
        <f t="shared" si="0"/>
        <v>-174.88</v>
      </c>
      <c r="G14" s="18"/>
      <c r="H14" s="18"/>
    </row>
    <row r="15" spans="1:8" s="19" customFormat="1" ht="30" customHeight="1">
      <c r="A15" s="4">
        <v>5</v>
      </c>
      <c r="B15" s="17" t="s">
        <v>52</v>
      </c>
      <c r="C15" s="60">
        <v>-265.99000000000024</v>
      </c>
      <c r="D15" s="58">
        <v>223.63</v>
      </c>
      <c r="E15" s="58">
        <v>489.62</v>
      </c>
      <c r="F15" s="58">
        <f t="shared" si="0"/>
        <v>0</v>
      </c>
      <c r="G15" s="18"/>
      <c r="H15" s="18"/>
    </row>
    <row r="16" spans="1:8" s="19" customFormat="1" ht="30" customHeight="1">
      <c r="A16" s="4">
        <v>6</v>
      </c>
      <c r="B16" s="17" t="s">
        <v>93</v>
      </c>
      <c r="C16" s="80">
        <v>0</v>
      </c>
      <c r="D16" s="59">
        <f>51.03+17.01</f>
        <v>68.04</v>
      </c>
      <c r="E16" s="59">
        <v>59.77</v>
      </c>
      <c r="F16" s="58">
        <f t="shared" si="0"/>
        <v>-8.270000000000003</v>
      </c>
      <c r="G16" s="18"/>
      <c r="H16" s="81" t="s">
        <v>96</v>
      </c>
    </row>
    <row r="17" spans="1:8" s="19" customFormat="1" ht="30" customHeight="1">
      <c r="A17" s="4">
        <v>7</v>
      </c>
      <c r="B17" s="17" t="s">
        <v>94</v>
      </c>
      <c r="C17" s="80">
        <v>0</v>
      </c>
      <c r="D17" s="59">
        <v>36.48</v>
      </c>
      <c r="E17" s="59">
        <v>27.74</v>
      </c>
      <c r="F17" s="58">
        <f t="shared" si="0"/>
        <v>-8.739999999999998</v>
      </c>
      <c r="G17" s="18"/>
      <c r="H17" s="18"/>
    </row>
    <row r="18" spans="1:8" s="19" customFormat="1" ht="30" customHeight="1">
      <c r="A18" s="4">
        <v>8</v>
      </c>
      <c r="B18" s="17" t="s">
        <v>95</v>
      </c>
      <c r="C18" s="80">
        <v>0</v>
      </c>
      <c r="D18" s="59">
        <f>3406.62+921.06</f>
        <v>4327.68</v>
      </c>
      <c r="E18" s="59">
        <v>3743.22</v>
      </c>
      <c r="F18" s="58">
        <f t="shared" si="0"/>
        <v>-584.4600000000005</v>
      </c>
      <c r="G18" s="18"/>
      <c r="H18" s="18"/>
    </row>
    <row r="19" spans="1:6" ht="19.5" customHeight="1">
      <c r="A19" s="4"/>
      <c r="B19" s="17" t="s">
        <v>4</v>
      </c>
      <c r="C19" s="59">
        <f>SUM(C11:C18)</f>
        <v>-3219.389999999996</v>
      </c>
      <c r="D19" s="59">
        <f>SUM(D11:D18)</f>
        <v>29166.760000000002</v>
      </c>
      <c r="E19" s="59">
        <f>SUM(E11:E18)</f>
        <v>27803.99</v>
      </c>
      <c r="F19" s="59">
        <f>SUM(F11:F18)</f>
        <v>-4582.1599999999935</v>
      </c>
    </row>
    <row r="20" ht="11.25" customHeight="1"/>
    <row r="21" spans="1:6" ht="15.75">
      <c r="A21" s="87" t="s">
        <v>28</v>
      </c>
      <c r="B21" s="87"/>
      <c r="C21" s="87"/>
      <c r="D21" s="87"/>
      <c r="E21" s="87"/>
      <c r="F21" s="87"/>
    </row>
    <row r="22" spans="1:8" ht="15.75">
      <c r="A22" s="73"/>
      <c r="B22" s="73"/>
      <c r="C22" s="73"/>
      <c r="D22" s="73"/>
      <c r="E22" s="73"/>
      <c r="F22" s="73"/>
      <c r="H22" s="5" t="s">
        <v>29</v>
      </c>
    </row>
    <row r="23" spans="1:8" ht="33" customHeight="1">
      <c r="A23" s="16" t="s">
        <v>41</v>
      </c>
      <c r="B23" s="88" t="s">
        <v>6</v>
      </c>
      <c r="C23" s="88"/>
      <c r="D23" s="88"/>
      <c r="E23" s="88"/>
      <c r="F23" s="20" t="s">
        <v>18</v>
      </c>
      <c r="G23" s="21"/>
      <c r="H23" s="5">
        <f>D5</f>
        <v>151.5</v>
      </c>
    </row>
    <row r="24" spans="1:10" ht="18" customHeight="1">
      <c r="A24" s="22">
        <v>1</v>
      </c>
      <c r="B24" s="89" t="s">
        <v>8</v>
      </c>
      <c r="C24" s="89"/>
      <c r="D24" s="89"/>
      <c r="E24" s="90"/>
      <c r="F24" s="79">
        <f>I12</f>
        <v>6726.600000000001</v>
      </c>
      <c r="G24" s="12"/>
      <c r="H24" s="5" t="s">
        <v>30</v>
      </c>
      <c r="I24" s="5" t="s">
        <v>31</v>
      </c>
      <c r="J24" s="5" t="s">
        <v>32</v>
      </c>
    </row>
    <row r="25" spans="1:7" ht="18" customHeight="1">
      <c r="A25" s="24">
        <v>2</v>
      </c>
      <c r="B25" s="91" t="s">
        <v>47</v>
      </c>
      <c r="C25" s="91"/>
      <c r="D25" s="91"/>
      <c r="E25" s="92"/>
      <c r="F25" s="79">
        <f>D14</f>
        <v>677.13</v>
      </c>
      <c r="G25" s="12"/>
    </row>
    <row r="26" spans="1:7" ht="18" customHeight="1">
      <c r="A26" s="24">
        <v>3</v>
      </c>
      <c r="B26" s="91" t="s">
        <v>53</v>
      </c>
      <c r="C26" s="91"/>
      <c r="D26" s="91"/>
      <c r="E26" s="92"/>
      <c r="F26" s="79">
        <f>I13</f>
        <v>1090.8</v>
      </c>
      <c r="G26" s="12"/>
    </row>
    <row r="27" spans="1:7" ht="18" customHeight="1">
      <c r="A27" s="24">
        <v>4</v>
      </c>
      <c r="B27" s="91" t="s">
        <v>12</v>
      </c>
      <c r="C27" s="91"/>
      <c r="D27" s="91"/>
      <c r="E27" s="92"/>
      <c r="F27" s="79">
        <f>F28+F29+F30</f>
        <v>3324</v>
      </c>
      <c r="G27" s="13">
        <f>F47</f>
        <v>3324</v>
      </c>
    </row>
    <row r="28" spans="1:7" ht="16.5" customHeight="1">
      <c r="A28" s="24" t="s">
        <v>13</v>
      </c>
      <c r="B28" s="91" t="s">
        <v>33</v>
      </c>
      <c r="C28" s="91"/>
      <c r="D28" s="91"/>
      <c r="E28" s="92"/>
      <c r="F28" s="79">
        <v>0</v>
      </c>
      <c r="G28" s="12"/>
    </row>
    <row r="29" spans="1:7" ht="16.5" customHeight="1">
      <c r="A29" s="24" t="s">
        <v>13</v>
      </c>
      <c r="B29" s="91" t="s">
        <v>34</v>
      </c>
      <c r="C29" s="91"/>
      <c r="D29" s="91"/>
      <c r="E29" s="92"/>
      <c r="F29" s="79">
        <f>F45</f>
        <v>0</v>
      </c>
      <c r="G29" s="12"/>
    </row>
    <row r="30" spans="1:7" ht="16.5" customHeight="1">
      <c r="A30" s="24" t="s">
        <v>13</v>
      </c>
      <c r="B30" s="91" t="s">
        <v>35</v>
      </c>
      <c r="C30" s="91"/>
      <c r="D30" s="91"/>
      <c r="E30" s="91"/>
      <c r="F30" s="78">
        <f>F44</f>
        <v>3324</v>
      </c>
      <c r="G30" s="12"/>
    </row>
    <row r="31" spans="1:7" ht="17.25" customHeight="1">
      <c r="A31" s="24">
        <v>5</v>
      </c>
      <c r="B31" s="93" t="s">
        <v>52</v>
      </c>
      <c r="C31" s="93"/>
      <c r="D31" s="93"/>
      <c r="E31" s="93"/>
      <c r="F31" s="3">
        <f>D15</f>
        <v>223.63</v>
      </c>
      <c r="G31" s="12"/>
    </row>
    <row r="32" spans="1:7" ht="17.25" customHeight="1">
      <c r="A32" s="24">
        <v>6</v>
      </c>
      <c r="B32" s="93" t="s">
        <v>58</v>
      </c>
      <c r="C32" s="93"/>
      <c r="D32" s="93"/>
      <c r="E32" s="93"/>
      <c r="F32" s="3">
        <f>D12+D13</f>
        <v>3563.16</v>
      </c>
      <c r="G32" s="12"/>
    </row>
    <row r="33" spans="1:7" ht="17.25" customHeight="1">
      <c r="A33" s="24">
        <v>7</v>
      </c>
      <c r="B33" s="93" t="s">
        <v>93</v>
      </c>
      <c r="C33" s="93"/>
      <c r="D33" s="93"/>
      <c r="E33" s="93"/>
      <c r="F33" s="3">
        <f>D16</f>
        <v>68.04</v>
      </c>
      <c r="G33" s="12"/>
    </row>
    <row r="34" spans="1:7" ht="17.25" customHeight="1">
      <c r="A34" s="24">
        <v>8</v>
      </c>
      <c r="B34" s="93" t="s">
        <v>94</v>
      </c>
      <c r="C34" s="93"/>
      <c r="D34" s="93"/>
      <c r="E34" s="93"/>
      <c r="F34" s="3">
        <f>D17</f>
        <v>36.48</v>
      </c>
      <c r="G34" s="12"/>
    </row>
    <row r="35" spans="1:7" ht="17.25" customHeight="1">
      <c r="A35" s="24">
        <v>9</v>
      </c>
      <c r="B35" s="93" t="s">
        <v>95</v>
      </c>
      <c r="C35" s="93"/>
      <c r="D35" s="93"/>
      <c r="E35" s="93"/>
      <c r="F35" s="3">
        <f>D18</f>
        <v>4327.68</v>
      </c>
      <c r="G35" s="12"/>
    </row>
    <row r="36" spans="1:7" s="27" customFormat="1" ht="21" customHeight="1">
      <c r="A36" s="25"/>
      <c r="B36" s="95" t="s">
        <v>14</v>
      </c>
      <c r="C36" s="95"/>
      <c r="D36" s="95"/>
      <c r="E36" s="95"/>
      <c r="F36" s="26">
        <f>F24+F25+F26+F27+F32+F31+F33+F34+F35</f>
        <v>20037.52</v>
      </c>
      <c r="G36" s="9"/>
    </row>
    <row r="38" spans="1:6" ht="18" customHeight="1">
      <c r="A38" s="71" t="s">
        <v>91</v>
      </c>
      <c r="B38" s="71"/>
      <c r="C38" s="71"/>
      <c r="D38" s="71"/>
      <c r="E38" s="71"/>
      <c r="F38" s="3">
        <f>D7+D19-F36</f>
        <v>54978.92</v>
      </c>
    </row>
    <row r="39" spans="1:6" ht="20.25" customHeight="1">
      <c r="A39" s="71" t="s">
        <v>92</v>
      </c>
      <c r="B39" s="71"/>
      <c r="C39" s="71"/>
      <c r="D39" s="71"/>
      <c r="E39" s="71"/>
      <c r="F39" s="3">
        <f>F19</f>
        <v>-4582.1599999999935</v>
      </c>
    </row>
    <row r="40" spans="1:6" ht="18" customHeight="1">
      <c r="A40" s="69" t="s">
        <v>76</v>
      </c>
      <c r="B40" s="69"/>
      <c r="C40" s="69"/>
      <c r="D40" s="69"/>
      <c r="E40" s="69"/>
      <c r="F40" s="3">
        <f>F38+F39</f>
        <v>50396.76</v>
      </c>
    </row>
    <row r="41" ht="11.25" customHeight="1"/>
    <row r="43" spans="1:6" ht="15.75">
      <c r="A43" s="28" t="s">
        <v>24</v>
      </c>
      <c r="B43" s="28" t="s">
        <v>17</v>
      </c>
      <c r="C43" s="96" t="s">
        <v>36</v>
      </c>
      <c r="D43" s="97"/>
      <c r="E43" s="98"/>
      <c r="F43" s="28" t="s">
        <v>37</v>
      </c>
    </row>
    <row r="44" spans="1:6" ht="15.75">
      <c r="A44" s="74"/>
      <c r="B44" s="82">
        <v>43006</v>
      </c>
      <c r="C44" s="83" t="s">
        <v>97</v>
      </c>
      <c r="D44" s="84"/>
      <c r="E44" s="85"/>
      <c r="F44" s="86">
        <v>3324</v>
      </c>
    </row>
    <row r="45" spans="1:6" ht="15.75">
      <c r="A45" s="74"/>
      <c r="B45" s="75"/>
      <c r="C45" s="99"/>
      <c r="D45" s="100"/>
      <c r="E45" s="101"/>
      <c r="F45" s="77"/>
    </row>
    <row r="46" spans="1:6" ht="15.75">
      <c r="A46" s="4"/>
      <c r="B46" s="6"/>
      <c r="C46" s="102"/>
      <c r="D46" s="103"/>
      <c r="E46" s="104"/>
      <c r="F46" s="7"/>
    </row>
    <row r="47" spans="1:6" s="27" customFormat="1" ht="15.75">
      <c r="A47" s="94" t="s">
        <v>38</v>
      </c>
      <c r="B47" s="94"/>
      <c r="C47" s="94"/>
      <c r="D47" s="94"/>
      <c r="E47" s="94"/>
      <c r="F47" s="29">
        <f>SUM(F44:F46)</f>
        <v>3324</v>
      </c>
    </row>
  </sheetData>
  <sheetProtection/>
  <mergeCells count="21">
    <mergeCell ref="A47:E47"/>
    <mergeCell ref="B32:E32"/>
    <mergeCell ref="B36:E36"/>
    <mergeCell ref="C43:E43"/>
    <mergeCell ref="C45:E45"/>
    <mergeCell ref="C46:E46"/>
    <mergeCell ref="B33:E33"/>
    <mergeCell ref="B34:E34"/>
    <mergeCell ref="B35:E35"/>
    <mergeCell ref="B26:E26"/>
    <mergeCell ref="B27:E27"/>
    <mergeCell ref="B28:E28"/>
    <mergeCell ref="B29:E29"/>
    <mergeCell ref="B30:E30"/>
    <mergeCell ref="B31:E31"/>
    <mergeCell ref="A1:F1"/>
    <mergeCell ref="A2:F2"/>
    <mergeCell ref="A21:F21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7" t="s">
        <v>79</v>
      </c>
      <c r="B1" s="87"/>
      <c r="C1" s="87"/>
      <c r="D1" s="87"/>
      <c r="E1" s="87"/>
      <c r="F1" s="87"/>
      <c r="G1" s="72"/>
    </row>
    <row r="2" spans="1:8" ht="15.75">
      <c r="A2" s="87" t="s">
        <v>63</v>
      </c>
      <c r="B2" s="87"/>
      <c r="C2" s="87"/>
      <c r="D2" s="87"/>
      <c r="E2" s="87"/>
      <c r="F2" s="87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151.5</v>
      </c>
      <c r="E5" s="12" t="s">
        <v>20</v>
      </c>
      <c r="F5" s="12"/>
    </row>
    <row r="6" ht="9" customHeight="1" collapsed="1">
      <c r="I6" s="31"/>
    </row>
    <row r="7" spans="1:6" ht="15.75">
      <c r="A7" s="9" t="s">
        <v>80</v>
      </c>
      <c r="C7" s="9"/>
      <c r="D7" s="13">
        <f>'2015'!F32</f>
        <v>33396.44</v>
      </c>
      <c r="E7" s="12" t="s">
        <v>22</v>
      </c>
      <c r="F7" s="9"/>
    </row>
    <row r="8" spans="1:6" ht="15.75">
      <c r="A8" s="9" t="s">
        <v>81</v>
      </c>
      <c r="C8" s="12"/>
      <c r="D8" s="13">
        <v>-3285.389999999998</v>
      </c>
      <c r="E8" s="12" t="s">
        <v>22</v>
      </c>
      <c r="F8" s="12"/>
    </row>
    <row r="9" spans="2:6" ht="15.75">
      <c r="B9" s="12"/>
      <c r="C9" s="12"/>
      <c r="D9" s="12"/>
      <c r="E9" s="12"/>
      <c r="F9" s="14" t="s">
        <v>23</v>
      </c>
    </row>
    <row r="10" spans="1:9" s="11" customFormat="1" ht="32.25" customHeight="1">
      <c r="A10" s="4" t="s">
        <v>24</v>
      </c>
      <c r="B10" s="15" t="s">
        <v>25</v>
      </c>
      <c r="C10" s="16" t="s">
        <v>82</v>
      </c>
      <c r="D10" s="16" t="s">
        <v>0</v>
      </c>
      <c r="E10" s="16" t="s">
        <v>27</v>
      </c>
      <c r="F10" s="16" t="s">
        <v>83</v>
      </c>
      <c r="I10" s="11" t="s">
        <v>73</v>
      </c>
    </row>
    <row r="11" spans="1:9" s="19" customFormat="1" ht="30" customHeight="1">
      <c r="A11" s="4">
        <v>1</v>
      </c>
      <c r="B11" s="17" t="s">
        <v>2</v>
      </c>
      <c r="C11" s="60">
        <v>-2604.6299999999974</v>
      </c>
      <c r="D11" s="58">
        <v>20270.64</v>
      </c>
      <c r="E11" s="58">
        <v>20412.24</v>
      </c>
      <c r="F11" s="58">
        <f>C11-D11+E11</f>
        <v>-2463.029999999995</v>
      </c>
      <c r="G11" s="15" t="s">
        <v>42</v>
      </c>
      <c r="H11" s="15">
        <v>10.93</v>
      </c>
      <c r="I11" s="66">
        <f>H11*12*H20</f>
        <v>19870.739999999998</v>
      </c>
    </row>
    <row r="12" spans="1:9" s="19" customFormat="1" ht="15.75">
      <c r="A12" s="4">
        <v>2</v>
      </c>
      <c r="B12" s="17" t="s">
        <v>3</v>
      </c>
      <c r="C12" s="60">
        <v>-338.71000000000004</v>
      </c>
      <c r="D12" s="58">
        <v>2636.04</v>
      </c>
      <c r="E12" s="58">
        <v>2654.45</v>
      </c>
      <c r="F12" s="58">
        <f>C12-D12+E12</f>
        <v>-320.3000000000002</v>
      </c>
      <c r="G12" s="15" t="s">
        <v>43</v>
      </c>
      <c r="H12" s="15">
        <v>3.7</v>
      </c>
      <c r="I12" s="67">
        <f>H12*12*H20</f>
        <v>6726.600000000001</v>
      </c>
    </row>
    <row r="13" spans="1:9" s="19" customFormat="1" ht="29.25" customHeight="1">
      <c r="A13" s="4">
        <v>3</v>
      </c>
      <c r="B13" s="17" t="s">
        <v>46</v>
      </c>
      <c r="C13" s="60">
        <v>-119.13</v>
      </c>
      <c r="D13" s="58">
        <v>927.12</v>
      </c>
      <c r="E13" s="58">
        <v>933.6</v>
      </c>
      <c r="F13" s="58">
        <f>C13-D13+E13</f>
        <v>-112.64999999999998</v>
      </c>
      <c r="G13" s="15" t="s">
        <v>74</v>
      </c>
      <c r="H13" s="15">
        <v>0.6</v>
      </c>
      <c r="I13" s="67">
        <f>H13*12*H20</f>
        <v>1090.8</v>
      </c>
    </row>
    <row r="14" spans="1:8" s="19" customFormat="1" ht="30" customHeight="1">
      <c r="A14" s="4">
        <v>4</v>
      </c>
      <c r="B14" s="17" t="s">
        <v>47</v>
      </c>
      <c r="C14" s="60">
        <v>-60.72000000000003</v>
      </c>
      <c r="D14" s="58">
        <v>472.56</v>
      </c>
      <c r="E14" s="58">
        <v>475.86</v>
      </c>
      <c r="F14" s="58">
        <f>C14-D14+E14</f>
        <v>-57.41999999999996</v>
      </c>
      <c r="G14" s="18"/>
      <c r="H14" s="18"/>
    </row>
    <row r="15" spans="1:8" s="19" customFormat="1" ht="30" customHeight="1">
      <c r="A15" s="4">
        <v>5</v>
      </c>
      <c r="B15" s="17" t="s">
        <v>52</v>
      </c>
      <c r="C15" s="60">
        <v>-162.20000000000027</v>
      </c>
      <c r="D15" s="58">
        <v>2905.6</v>
      </c>
      <c r="E15" s="58">
        <v>2801.81</v>
      </c>
      <c r="F15" s="58">
        <f>C15-D15+E15</f>
        <v>-265.99000000000024</v>
      </c>
      <c r="G15" s="18"/>
      <c r="H15" s="18"/>
    </row>
    <row r="16" spans="1:6" ht="19.5" customHeight="1">
      <c r="A16" s="4"/>
      <c r="B16" s="17" t="s">
        <v>4</v>
      </c>
      <c r="C16" s="59">
        <f>SUM(C11:C15)</f>
        <v>-3285.389999999998</v>
      </c>
      <c r="D16" s="59">
        <f>SUM(D11:D15)</f>
        <v>27211.96</v>
      </c>
      <c r="E16" s="59">
        <f>SUM(E11:E15)</f>
        <v>27277.960000000003</v>
      </c>
      <c r="F16" s="59">
        <f>SUM(F11:F15)</f>
        <v>-3219.389999999996</v>
      </c>
    </row>
    <row r="17" ht="11.25" customHeight="1"/>
    <row r="18" spans="1:6" ht="15.75">
      <c r="A18" s="87" t="s">
        <v>28</v>
      </c>
      <c r="B18" s="87"/>
      <c r="C18" s="87"/>
      <c r="D18" s="87"/>
      <c r="E18" s="87"/>
      <c r="F18" s="87"/>
    </row>
    <row r="19" spans="1:8" ht="15.75">
      <c r="A19" s="72"/>
      <c r="B19" s="72"/>
      <c r="C19" s="72"/>
      <c r="D19" s="72"/>
      <c r="E19" s="72"/>
      <c r="F19" s="72"/>
      <c r="H19" s="5" t="s">
        <v>29</v>
      </c>
    </row>
    <row r="20" spans="1:8" ht="33" customHeight="1">
      <c r="A20" s="16" t="s">
        <v>41</v>
      </c>
      <c r="B20" s="88" t="s">
        <v>6</v>
      </c>
      <c r="C20" s="88"/>
      <c r="D20" s="88"/>
      <c r="E20" s="88"/>
      <c r="F20" s="20" t="s">
        <v>18</v>
      </c>
      <c r="G20" s="21"/>
      <c r="H20" s="5">
        <f>D5</f>
        <v>151.5</v>
      </c>
    </row>
    <row r="21" spans="1:10" ht="18" customHeight="1">
      <c r="A21" s="22">
        <v>1</v>
      </c>
      <c r="B21" s="89" t="s">
        <v>8</v>
      </c>
      <c r="C21" s="89"/>
      <c r="D21" s="89"/>
      <c r="E21" s="90"/>
      <c r="F21" s="79">
        <f>I12</f>
        <v>6726.600000000001</v>
      </c>
      <c r="G21" s="12"/>
      <c r="H21" s="5" t="s">
        <v>30</v>
      </c>
      <c r="I21" s="5" t="s">
        <v>31</v>
      </c>
      <c r="J21" s="5" t="s">
        <v>32</v>
      </c>
    </row>
    <row r="22" spans="1:7" ht="18" customHeight="1">
      <c r="A22" s="24">
        <v>2</v>
      </c>
      <c r="B22" s="91" t="s">
        <v>47</v>
      </c>
      <c r="C22" s="91"/>
      <c r="D22" s="91"/>
      <c r="E22" s="92"/>
      <c r="F22" s="79">
        <f>D14</f>
        <v>472.56</v>
      </c>
      <c r="G22" s="12"/>
    </row>
    <row r="23" spans="1:7" ht="18" customHeight="1">
      <c r="A23" s="24">
        <v>3</v>
      </c>
      <c r="B23" s="91" t="s">
        <v>53</v>
      </c>
      <c r="C23" s="91"/>
      <c r="D23" s="91"/>
      <c r="E23" s="92"/>
      <c r="F23" s="79">
        <f>I13</f>
        <v>1090.8</v>
      </c>
      <c r="G23" s="12"/>
    </row>
    <row r="24" spans="1:7" ht="18" customHeight="1">
      <c r="A24" s="24">
        <v>4</v>
      </c>
      <c r="B24" s="91" t="s">
        <v>12</v>
      </c>
      <c r="C24" s="91"/>
      <c r="D24" s="91"/>
      <c r="E24" s="92"/>
      <c r="F24" s="79">
        <f>F25+F26+F27</f>
        <v>0</v>
      </c>
      <c r="G24" s="13">
        <f>F41</f>
        <v>0</v>
      </c>
    </row>
    <row r="25" spans="1:7" ht="16.5" customHeight="1">
      <c r="A25" s="24" t="s">
        <v>13</v>
      </c>
      <c r="B25" s="91" t="s">
        <v>33</v>
      </c>
      <c r="C25" s="91"/>
      <c r="D25" s="91"/>
      <c r="E25" s="92"/>
      <c r="F25" s="79">
        <f>F38</f>
        <v>0</v>
      </c>
      <c r="G25" s="12"/>
    </row>
    <row r="26" spans="1:7" ht="16.5" customHeight="1">
      <c r="A26" s="24" t="s">
        <v>13</v>
      </c>
      <c r="B26" s="91" t="s">
        <v>34</v>
      </c>
      <c r="C26" s="91"/>
      <c r="D26" s="91"/>
      <c r="E26" s="92"/>
      <c r="F26" s="79">
        <f>F39</f>
        <v>0</v>
      </c>
      <c r="G26" s="12"/>
    </row>
    <row r="27" spans="1:7" ht="16.5" customHeight="1">
      <c r="A27" s="24" t="s">
        <v>13</v>
      </c>
      <c r="B27" s="91" t="s">
        <v>35</v>
      </c>
      <c r="C27" s="91"/>
      <c r="D27" s="91"/>
      <c r="E27" s="91"/>
      <c r="F27" s="78">
        <v>0</v>
      </c>
      <c r="G27" s="12"/>
    </row>
    <row r="28" spans="1:7" ht="17.25" customHeight="1">
      <c r="A28" s="24">
        <v>5</v>
      </c>
      <c r="B28" s="93" t="s">
        <v>52</v>
      </c>
      <c r="C28" s="93"/>
      <c r="D28" s="93"/>
      <c r="E28" s="93"/>
      <c r="F28" s="3">
        <f>D15</f>
        <v>2905.6</v>
      </c>
      <c r="G28" s="12"/>
    </row>
    <row r="29" spans="1:7" ht="17.25" customHeight="1">
      <c r="A29" s="24">
        <v>6</v>
      </c>
      <c r="B29" s="93" t="s">
        <v>58</v>
      </c>
      <c r="C29" s="93"/>
      <c r="D29" s="93"/>
      <c r="E29" s="93"/>
      <c r="F29" s="3">
        <f>D12+D13</f>
        <v>3563.16</v>
      </c>
      <c r="G29" s="12"/>
    </row>
    <row r="30" spans="1:7" s="27" customFormat="1" ht="21" customHeight="1">
      <c r="A30" s="25"/>
      <c r="B30" s="95" t="s">
        <v>14</v>
      </c>
      <c r="C30" s="95"/>
      <c r="D30" s="95"/>
      <c r="E30" s="95"/>
      <c r="F30" s="26">
        <f>F21+F22+F23+F24+F29+F28</f>
        <v>14758.720000000001</v>
      </c>
      <c r="G30" s="9"/>
    </row>
    <row r="32" spans="1:6" ht="18" customHeight="1">
      <c r="A32" s="71" t="s">
        <v>84</v>
      </c>
      <c r="B32" s="71"/>
      <c r="C32" s="71"/>
      <c r="D32" s="71"/>
      <c r="E32" s="71"/>
      <c r="F32" s="3">
        <f>D7+D16-F30</f>
        <v>45849.68</v>
      </c>
    </row>
    <row r="33" spans="1:6" ht="20.25" customHeight="1">
      <c r="A33" s="71" t="s">
        <v>85</v>
      </c>
      <c r="B33" s="71"/>
      <c r="C33" s="71"/>
      <c r="D33" s="71"/>
      <c r="E33" s="71"/>
      <c r="F33" s="3">
        <f>F16</f>
        <v>-3219.389999999996</v>
      </c>
    </row>
    <row r="34" spans="1:6" ht="18" customHeight="1">
      <c r="A34" s="69" t="s">
        <v>76</v>
      </c>
      <c r="B34" s="69"/>
      <c r="C34" s="69"/>
      <c r="D34" s="69"/>
      <c r="E34" s="69"/>
      <c r="F34" s="3">
        <f>F32+F33</f>
        <v>42630.29000000001</v>
      </c>
    </row>
    <row r="35" ht="11.25" customHeight="1"/>
    <row r="37" spans="1:6" ht="15.75">
      <c r="A37" s="28" t="s">
        <v>24</v>
      </c>
      <c r="B37" s="28" t="s">
        <v>17</v>
      </c>
      <c r="C37" s="96" t="s">
        <v>36</v>
      </c>
      <c r="D37" s="97"/>
      <c r="E37" s="98"/>
      <c r="F37" s="28" t="s">
        <v>37</v>
      </c>
    </row>
    <row r="38" spans="1:6" ht="15.75">
      <c r="A38" s="74"/>
      <c r="B38" s="75"/>
      <c r="C38" s="105"/>
      <c r="D38" s="106"/>
      <c r="E38" s="107"/>
      <c r="F38" s="76"/>
    </row>
    <row r="39" spans="1:6" ht="15.75">
      <c r="A39" s="74"/>
      <c r="B39" s="75"/>
      <c r="C39" s="99"/>
      <c r="D39" s="100"/>
      <c r="E39" s="101"/>
      <c r="F39" s="77"/>
    </row>
    <row r="40" spans="1:6" ht="15.75">
      <c r="A40" s="4"/>
      <c r="B40" s="6"/>
      <c r="C40" s="102"/>
      <c r="D40" s="103"/>
      <c r="E40" s="104"/>
      <c r="F40" s="7"/>
    </row>
    <row r="41" spans="1:6" s="27" customFormat="1" ht="15.75">
      <c r="A41" s="94" t="s">
        <v>38</v>
      </c>
      <c r="B41" s="94"/>
      <c r="C41" s="94"/>
      <c r="D41" s="94"/>
      <c r="E41" s="94"/>
      <c r="F41" s="29">
        <f>SUM(F38:F40)</f>
        <v>0</v>
      </c>
    </row>
  </sheetData>
  <sheetProtection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41:E41"/>
    <mergeCell ref="B29:E29"/>
    <mergeCell ref="B30:E30"/>
    <mergeCell ref="C37:E37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3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7" t="s">
        <v>39</v>
      </c>
      <c r="B1" s="87"/>
      <c r="C1" s="87"/>
      <c r="D1" s="87"/>
      <c r="E1" s="87"/>
      <c r="F1" s="87"/>
      <c r="G1" s="8"/>
    </row>
    <row r="2" spans="1:8" ht="15.75">
      <c r="A2" s="87" t="s">
        <v>63</v>
      </c>
      <c r="B2" s="87"/>
      <c r="C2" s="87"/>
      <c r="D2" s="87"/>
      <c r="E2" s="87"/>
      <c r="F2" s="87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151.5</v>
      </c>
      <c r="E5" s="12" t="s">
        <v>20</v>
      </c>
      <c r="F5" s="12"/>
    </row>
    <row r="6" ht="9" customHeight="1" collapsed="1">
      <c r="I6" s="31"/>
    </row>
    <row r="7" spans="1:6" ht="15.75">
      <c r="A7" s="9" t="s">
        <v>78</v>
      </c>
      <c r="C7" s="9"/>
      <c r="D7" s="13">
        <f>'2014'!B28</f>
        <v>29827.32</v>
      </c>
      <c r="E7" s="12" t="s">
        <v>22</v>
      </c>
      <c r="F7" s="9"/>
    </row>
    <row r="8" spans="1:6" ht="15.75">
      <c r="A8" s="9" t="s">
        <v>21</v>
      </c>
      <c r="C8" s="12"/>
      <c r="D8" s="13">
        <f>C16</f>
        <v>-3244.1700000000005</v>
      </c>
      <c r="E8" s="12" t="s">
        <v>22</v>
      </c>
      <c r="F8" s="12"/>
    </row>
    <row r="9" spans="2:6" ht="15.75">
      <c r="B9" s="12"/>
      <c r="C9" s="12"/>
      <c r="D9" s="12"/>
      <c r="E9" s="12"/>
      <c r="F9" s="14" t="s">
        <v>23</v>
      </c>
    </row>
    <row r="10" spans="1:9" s="11" customFormat="1" ht="32.25" customHeight="1">
      <c r="A10" s="4" t="s">
        <v>24</v>
      </c>
      <c r="B10" s="15" t="s">
        <v>25</v>
      </c>
      <c r="C10" s="16" t="s">
        <v>26</v>
      </c>
      <c r="D10" s="16" t="s">
        <v>0</v>
      </c>
      <c r="E10" s="16" t="s">
        <v>27</v>
      </c>
      <c r="F10" s="16" t="s">
        <v>40</v>
      </c>
      <c r="I10" s="11" t="s">
        <v>73</v>
      </c>
    </row>
    <row r="11" spans="1:9" s="19" customFormat="1" ht="30" customHeight="1">
      <c r="A11" s="4">
        <v>1</v>
      </c>
      <c r="B11" s="17" t="s">
        <v>2</v>
      </c>
      <c r="C11" s="60">
        <v>-2463.03</v>
      </c>
      <c r="D11" s="58">
        <v>20270.64</v>
      </c>
      <c r="E11" s="58">
        <v>20129.04</v>
      </c>
      <c r="F11" s="58">
        <f>C11-D11+E11</f>
        <v>-2604.6299999999974</v>
      </c>
      <c r="G11" s="15" t="s">
        <v>42</v>
      </c>
      <c r="H11" s="15">
        <v>10.93</v>
      </c>
      <c r="I11" s="66">
        <f>H11*12*H20</f>
        <v>19870.739999999998</v>
      </c>
    </row>
    <row r="12" spans="1:9" s="19" customFormat="1" ht="15.75">
      <c r="A12" s="4">
        <v>2</v>
      </c>
      <c r="B12" s="17" t="s">
        <v>3</v>
      </c>
      <c r="C12" s="60">
        <v>-320.3</v>
      </c>
      <c r="D12" s="58">
        <v>2636.04</v>
      </c>
      <c r="E12" s="58">
        <v>2617.63</v>
      </c>
      <c r="F12" s="58">
        <f>C12-D12+E12</f>
        <v>-338.71000000000004</v>
      </c>
      <c r="G12" s="15" t="s">
        <v>43</v>
      </c>
      <c r="H12" s="15">
        <v>3.7</v>
      </c>
      <c r="I12" s="67">
        <f>H12*12*H20</f>
        <v>6726.600000000001</v>
      </c>
    </row>
    <row r="13" spans="1:9" s="19" customFormat="1" ht="29.25" customHeight="1">
      <c r="A13" s="4">
        <v>3</v>
      </c>
      <c r="B13" s="17" t="s">
        <v>46</v>
      </c>
      <c r="C13" s="60">
        <v>-112.65</v>
      </c>
      <c r="D13" s="58">
        <v>927.12</v>
      </c>
      <c r="E13" s="58">
        <v>920.64</v>
      </c>
      <c r="F13" s="58">
        <f>C13-D13+E13</f>
        <v>-119.13</v>
      </c>
      <c r="G13" s="15" t="s">
        <v>74</v>
      </c>
      <c r="H13" s="15">
        <v>0.6</v>
      </c>
      <c r="I13" s="67">
        <f>H13*12*H20</f>
        <v>1090.8</v>
      </c>
    </row>
    <row r="14" spans="1:8" s="19" customFormat="1" ht="30" customHeight="1">
      <c r="A14" s="4">
        <v>4</v>
      </c>
      <c r="B14" s="17" t="s">
        <v>47</v>
      </c>
      <c r="C14" s="60">
        <v>-57.42</v>
      </c>
      <c r="D14" s="58">
        <v>472.56</v>
      </c>
      <c r="E14" s="58">
        <v>469.26</v>
      </c>
      <c r="F14" s="58">
        <f>C14-D14+E14</f>
        <v>-60.72000000000003</v>
      </c>
      <c r="G14" s="18"/>
      <c r="H14" s="18"/>
    </row>
    <row r="15" spans="1:8" s="19" customFormat="1" ht="30" customHeight="1">
      <c r="A15" s="4">
        <v>5</v>
      </c>
      <c r="B15" s="17" t="s">
        <v>52</v>
      </c>
      <c r="C15" s="60">
        <v>-290.77</v>
      </c>
      <c r="D15" s="58">
        <v>2361.57</v>
      </c>
      <c r="E15" s="58">
        <v>2490.14</v>
      </c>
      <c r="F15" s="58">
        <f>C15-D15+E15</f>
        <v>-162.20000000000027</v>
      </c>
      <c r="G15" s="18"/>
      <c r="H15" s="18"/>
    </row>
    <row r="16" spans="1:6" ht="19.5" customHeight="1">
      <c r="A16" s="4"/>
      <c r="B16" s="17" t="s">
        <v>4</v>
      </c>
      <c r="C16" s="59">
        <f>SUM(C11:C15)</f>
        <v>-3244.1700000000005</v>
      </c>
      <c r="D16" s="59">
        <f>SUM(D11:D15)</f>
        <v>26667.93</v>
      </c>
      <c r="E16" s="59">
        <f>SUM(E11:E15)</f>
        <v>26626.71</v>
      </c>
      <c r="F16" s="59">
        <f>SUM(F11:F15)</f>
        <v>-3285.389999999998</v>
      </c>
    </row>
    <row r="17" ht="11.25" customHeight="1"/>
    <row r="18" spans="1:6" ht="15.75">
      <c r="A18" s="87" t="s">
        <v>28</v>
      </c>
      <c r="B18" s="87"/>
      <c r="C18" s="87"/>
      <c r="D18" s="87"/>
      <c r="E18" s="87"/>
      <c r="F18" s="87"/>
    </row>
    <row r="19" spans="1:8" ht="15.75">
      <c r="A19" s="30"/>
      <c r="B19" s="8"/>
      <c r="C19" s="8"/>
      <c r="D19" s="8"/>
      <c r="E19" s="8"/>
      <c r="F19" s="8"/>
      <c r="H19" s="5" t="s">
        <v>29</v>
      </c>
    </row>
    <row r="20" spans="1:8" ht="33" customHeight="1">
      <c r="A20" s="16" t="s">
        <v>41</v>
      </c>
      <c r="B20" s="88" t="s">
        <v>6</v>
      </c>
      <c r="C20" s="88"/>
      <c r="D20" s="88"/>
      <c r="E20" s="88"/>
      <c r="F20" s="20" t="s">
        <v>18</v>
      </c>
      <c r="G20" s="21"/>
      <c r="H20" s="5">
        <f>D5</f>
        <v>151.5</v>
      </c>
    </row>
    <row r="21" spans="1:10" ht="18" customHeight="1">
      <c r="A21" s="22">
        <v>1</v>
      </c>
      <c r="B21" s="89" t="s">
        <v>8</v>
      </c>
      <c r="C21" s="89"/>
      <c r="D21" s="89"/>
      <c r="E21" s="89"/>
      <c r="F21" s="1">
        <f>I12</f>
        <v>6726.600000000001</v>
      </c>
      <c r="G21" s="23"/>
      <c r="H21" s="5" t="s">
        <v>30</v>
      </c>
      <c r="I21" s="5" t="s">
        <v>31</v>
      </c>
      <c r="J21" s="5" t="s">
        <v>32</v>
      </c>
    </row>
    <row r="22" spans="1:7" ht="18" customHeight="1">
      <c r="A22" s="24">
        <v>2</v>
      </c>
      <c r="B22" s="91" t="s">
        <v>47</v>
      </c>
      <c r="C22" s="91"/>
      <c r="D22" s="91"/>
      <c r="E22" s="91"/>
      <c r="F22" s="2">
        <f>0.26*12*H20</f>
        <v>472.68</v>
      </c>
      <c r="G22" s="23"/>
    </row>
    <row r="23" spans="1:7" ht="18" customHeight="1">
      <c r="A23" s="24">
        <v>3</v>
      </c>
      <c r="B23" s="91" t="s">
        <v>53</v>
      </c>
      <c r="C23" s="91"/>
      <c r="D23" s="91"/>
      <c r="E23" s="91"/>
      <c r="F23" s="2">
        <f>I13</f>
        <v>1090.8</v>
      </c>
      <c r="G23" s="23"/>
    </row>
    <row r="24" spans="1:7" ht="18" customHeight="1">
      <c r="A24" s="24">
        <v>4</v>
      </c>
      <c r="B24" s="91" t="s">
        <v>12</v>
      </c>
      <c r="C24" s="91"/>
      <c r="D24" s="91"/>
      <c r="E24" s="91"/>
      <c r="F24" s="2">
        <f>F25+F26+F27</f>
        <v>8884</v>
      </c>
      <c r="G24" s="70">
        <f>F41</f>
        <v>8884</v>
      </c>
    </row>
    <row r="25" spans="1:7" ht="16.5" customHeight="1">
      <c r="A25" s="24" t="s">
        <v>13</v>
      </c>
      <c r="B25" s="91" t="s">
        <v>33</v>
      </c>
      <c r="C25" s="91"/>
      <c r="D25" s="91"/>
      <c r="E25" s="91"/>
      <c r="F25" s="3">
        <f>F38</f>
        <v>762</v>
      </c>
      <c r="G25" s="12"/>
    </row>
    <row r="26" spans="1:7" ht="16.5" customHeight="1">
      <c r="A26" s="24" t="s">
        <v>13</v>
      </c>
      <c r="B26" s="91" t="s">
        <v>34</v>
      </c>
      <c r="C26" s="91"/>
      <c r="D26" s="91"/>
      <c r="E26" s="91"/>
      <c r="F26" s="3">
        <f>F39</f>
        <v>8122</v>
      </c>
      <c r="G26" s="12"/>
    </row>
    <row r="27" spans="1:7" ht="16.5" customHeight="1">
      <c r="A27" s="24" t="s">
        <v>13</v>
      </c>
      <c r="B27" s="91" t="s">
        <v>35</v>
      </c>
      <c r="C27" s="91"/>
      <c r="D27" s="91"/>
      <c r="E27" s="91"/>
      <c r="F27" s="3">
        <v>0</v>
      </c>
      <c r="G27" s="12"/>
    </row>
    <row r="28" spans="1:7" ht="17.25" customHeight="1">
      <c r="A28" s="24">
        <v>5</v>
      </c>
      <c r="B28" s="93" t="s">
        <v>52</v>
      </c>
      <c r="C28" s="93"/>
      <c r="D28" s="93"/>
      <c r="E28" s="93"/>
      <c r="F28" s="3">
        <f>D15</f>
        <v>2361.57</v>
      </c>
      <c r="G28" s="12"/>
    </row>
    <row r="29" spans="1:7" ht="17.25" customHeight="1">
      <c r="A29" s="24">
        <v>6</v>
      </c>
      <c r="B29" s="93" t="s">
        <v>58</v>
      </c>
      <c r="C29" s="93"/>
      <c r="D29" s="93"/>
      <c r="E29" s="93"/>
      <c r="F29" s="3">
        <f>D12+D13</f>
        <v>3563.16</v>
      </c>
      <c r="G29" s="12"/>
    </row>
    <row r="30" spans="1:7" s="27" customFormat="1" ht="21" customHeight="1">
      <c r="A30" s="25"/>
      <c r="B30" s="95" t="s">
        <v>14</v>
      </c>
      <c r="C30" s="95"/>
      <c r="D30" s="95"/>
      <c r="E30" s="95"/>
      <c r="F30" s="26">
        <f>F21+F22+F23+F24+F29+F28</f>
        <v>23098.81</v>
      </c>
      <c r="G30" s="9"/>
    </row>
    <row r="32" spans="1:6" ht="18" customHeight="1">
      <c r="A32" s="71" t="s">
        <v>77</v>
      </c>
      <c r="B32" s="71"/>
      <c r="C32" s="71"/>
      <c r="D32" s="71"/>
      <c r="E32" s="71"/>
      <c r="F32" s="3">
        <f>D7+D16-F30</f>
        <v>33396.44</v>
      </c>
    </row>
    <row r="33" spans="1:6" ht="20.25" customHeight="1">
      <c r="A33" s="68" t="s">
        <v>75</v>
      </c>
      <c r="B33" s="68"/>
      <c r="C33" s="68"/>
      <c r="D33" s="68"/>
      <c r="E33" s="68"/>
      <c r="F33" s="3">
        <f>F16</f>
        <v>-3285.389999999998</v>
      </c>
    </row>
    <row r="34" spans="1:6" ht="18" customHeight="1">
      <c r="A34" s="69" t="s">
        <v>76</v>
      </c>
      <c r="B34" s="69"/>
      <c r="C34" s="69"/>
      <c r="D34" s="69"/>
      <c r="E34" s="69"/>
      <c r="F34" s="3">
        <f>F32+F33</f>
        <v>30111.050000000003</v>
      </c>
    </row>
    <row r="35" ht="11.25" customHeight="1"/>
    <row r="37" spans="1:6" ht="15.75">
      <c r="A37" s="28" t="s">
        <v>24</v>
      </c>
      <c r="B37" s="28" t="s">
        <v>17</v>
      </c>
      <c r="C37" s="96" t="s">
        <v>36</v>
      </c>
      <c r="D37" s="97"/>
      <c r="E37" s="98"/>
      <c r="F37" s="28" t="s">
        <v>37</v>
      </c>
    </row>
    <row r="38" spans="1:6" s="33" customFormat="1" ht="15.75">
      <c r="A38" s="32"/>
      <c r="B38" s="34">
        <v>42191</v>
      </c>
      <c r="C38" s="111" t="s">
        <v>71</v>
      </c>
      <c r="D38" s="112"/>
      <c r="E38" s="113"/>
      <c r="F38" s="35">
        <v>762</v>
      </c>
    </row>
    <row r="39" spans="1:6" s="65" customFormat="1" ht="15.75">
      <c r="A39" s="62"/>
      <c r="B39" s="63">
        <v>42235</v>
      </c>
      <c r="C39" s="108" t="s">
        <v>72</v>
      </c>
      <c r="D39" s="109"/>
      <c r="E39" s="110"/>
      <c r="F39" s="64">
        <v>8122</v>
      </c>
    </row>
    <row r="40" spans="1:6" ht="15.75">
      <c r="A40" s="4"/>
      <c r="B40" s="6"/>
      <c r="C40" s="102"/>
      <c r="D40" s="103"/>
      <c r="E40" s="104"/>
      <c r="F40" s="7"/>
    </row>
    <row r="41" spans="1:6" s="27" customFormat="1" ht="15.75">
      <c r="A41" s="94" t="s">
        <v>38</v>
      </c>
      <c r="B41" s="94"/>
      <c r="C41" s="94"/>
      <c r="D41" s="94"/>
      <c r="E41" s="94"/>
      <c r="F41" s="29">
        <f>SUM(F38:F40)</f>
        <v>8884</v>
      </c>
    </row>
  </sheetData>
  <sheetProtection selectLockedCells="1" selectUnlockedCells="1"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B28:E28"/>
    <mergeCell ref="C37:E37"/>
    <mergeCell ref="C40:E40"/>
    <mergeCell ref="A41:E41"/>
    <mergeCell ref="C39:E39"/>
    <mergeCell ref="C38:E38"/>
    <mergeCell ref="B30:E3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2">
      <selection activeCell="B28" sqref="B28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14" t="s">
        <v>44</v>
      </c>
      <c r="B1" s="114"/>
      <c r="C1" s="114"/>
      <c r="D1" s="114"/>
      <c r="E1" s="114"/>
    </row>
    <row r="2" spans="1:5" ht="18.75">
      <c r="A2" s="114" t="s">
        <v>63</v>
      </c>
      <c r="B2" s="114"/>
      <c r="C2" s="114"/>
      <c r="D2" s="114"/>
      <c r="E2" s="114"/>
    </row>
    <row r="3" ht="18.75">
      <c r="A3" s="36"/>
    </row>
    <row r="4" ht="18.75">
      <c r="A4" s="37" t="s">
        <v>61</v>
      </c>
    </row>
    <row r="5" ht="18.75">
      <c r="A5" s="37" t="s">
        <v>64</v>
      </c>
    </row>
    <row r="6" ht="18.75">
      <c r="A6" s="37"/>
    </row>
    <row r="7" ht="16.5" thickBot="1">
      <c r="A7" s="38" t="s">
        <v>65</v>
      </c>
    </row>
    <row r="8" spans="1:5" ht="50.25" customHeight="1" thickBot="1">
      <c r="A8" s="39"/>
      <c r="B8" s="40" t="s">
        <v>45</v>
      </c>
      <c r="C8" s="40" t="s">
        <v>0</v>
      </c>
      <c r="D8" s="40" t="s">
        <v>1</v>
      </c>
      <c r="E8" s="40" t="s">
        <v>21</v>
      </c>
    </row>
    <row r="9" spans="1:5" ht="19.5" thickBot="1">
      <c r="A9" s="41" t="s">
        <v>2</v>
      </c>
      <c r="B9" s="42">
        <v>1689.22</v>
      </c>
      <c r="C9" s="42">
        <v>20270.64</v>
      </c>
      <c r="D9" s="42">
        <v>19496.83</v>
      </c>
      <c r="E9" s="42">
        <v>2463.03</v>
      </c>
    </row>
    <row r="10" spans="1:5" ht="19.5" thickBot="1">
      <c r="A10" s="41" t="s">
        <v>3</v>
      </c>
      <c r="B10" s="42">
        <v>219.67</v>
      </c>
      <c r="C10" s="42">
        <v>2636.04</v>
      </c>
      <c r="D10" s="42">
        <v>2535.41</v>
      </c>
      <c r="E10" s="42">
        <v>320.3</v>
      </c>
    </row>
    <row r="11" spans="1:5" ht="38.25" thickBot="1">
      <c r="A11" s="41" t="s">
        <v>46</v>
      </c>
      <c r="B11" s="42">
        <v>137.86</v>
      </c>
      <c r="C11" s="42">
        <v>927.12</v>
      </c>
      <c r="D11" s="42">
        <v>952.33</v>
      </c>
      <c r="E11" s="42">
        <v>112.65</v>
      </c>
    </row>
    <row r="12" spans="1:5" ht="19.5" customHeight="1" thickBot="1">
      <c r="A12" s="41" t="s">
        <v>47</v>
      </c>
      <c r="B12" s="42">
        <v>39.38</v>
      </c>
      <c r="C12" s="42">
        <v>472.56</v>
      </c>
      <c r="D12" s="42">
        <v>454.52</v>
      </c>
      <c r="E12" s="42">
        <v>57.42</v>
      </c>
    </row>
    <row r="13" spans="1:5" ht="38.25" thickBot="1">
      <c r="A13" s="41" t="s">
        <v>52</v>
      </c>
      <c r="B13" s="42">
        <v>0</v>
      </c>
      <c r="C13" s="42">
        <v>1460.8</v>
      </c>
      <c r="D13" s="42">
        <v>1170.03</v>
      </c>
      <c r="E13" s="42">
        <v>290.77</v>
      </c>
    </row>
    <row r="14" spans="1:5" ht="19.5" thickBot="1">
      <c r="A14" s="41" t="s">
        <v>4</v>
      </c>
      <c r="B14" s="43">
        <v>2086.13</v>
      </c>
      <c r="C14" s="43">
        <v>25767.16</v>
      </c>
      <c r="D14" s="43">
        <v>24609.12</v>
      </c>
      <c r="E14" s="43">
        <v>3244.17</v>
      </c>
    </row>
    <row r="15" ht="18.75">
      <c r="A15" s="44"/>
    </row>
    <row r="16" ht="19.5" thickBot="1">
      <c r="A16" s="44" t="s">
        <v>5</v>
      </c>
    </row>
    <row r="17" spans="1:3" ht="38.25" thickBot="1">
      <c r="A17" s="45" t="s">
        <v>48</v>
      </c>
      <c r="B17" s="40" t="s">
        <v>6</v>
      </c>
      <c r="C17" s="40" t="s">
        <v>18</v>
      </c>
    </row>
    <row r="18" spans="1:3" ht="19.5" thickBot="1">
      <c r="A18" s="46" t="s">
        <v>7</v>
      </c>
      <c r="B18" s="47" t="s">
        <v>3</v>
      </c>
      <c r="C18" s="42">
        <v>3563.16</v>
      </c>
    </row>
    <row r="19" spans="1:3" ht="19.5" thickBot="1">
      <c r="A19" s="46" t="s">
        <v>9</v>
      </c>
      <c r="B19" s="47" t="s">
        <v>47</v>
      </c>
      <c r="C19" s="42">
        <v>472.56</v>
      </c>
    </row>
    <row r="20" spans="1:3" ht="38.25" thickBot="1">
      <c r="A20" s="46" t="s">
        <v>10</v>
      </c>
      <c r="B20" s="47" t="s">
        <v>52</v>
      </c>
      <c r="C20" s="42">
        <v>1460.8</v>
      </c>
    </row>
    <row r="21" spans="1:3" ht="19.5" thickBot="1">
      <c r="A21" s="46" t="s">
        <v>11</v>
      </c>
      <c r="B21" s="47" t="s">
        <v>53</v>
      </c>
      <c r="C21" s="42">
        <v>1090.8</v>
      </c>
    </row>
    <row r="22" spans="1:3" ht="19.5" thickBot="1">
      <c r="A22" s="46" t="s">
        <v>54</v>
      </c>
      <c r="B22" s="47" t="s">
        <v>8</v>
      </c>
      <c r="C22" s="42">
        <v>6726.6</v>
      </c>
    </row>
    <row r="23" spans="1:3" ht="38.25" thickBot="1">
      <c r="A23" s="46" t="s">
        <v>55</v>
      </c>
      <c r="B23" s="47" t="s">
        <v>12</v>
      </c>
      <c r="C23" s="42">
        <v>1755</v>
      </c>
    </row>
    <row r="24" spans="1:3" ht="57" thickBot="1">
      <c r="A24" s="46" t="s">
        <v>13</v>
      </c>
      <c r="B24" s="48" t="s">
        <v>66</v>
      </c>
      <c r="C24" s="42">
        <v>1755</v>
      </c>
    </row>
    <row r="25" spans="1:3" ht="19.5" thickBot="1">
      <c r="A25" s="46" t="s">
        <v>56</v>
      </c>
      <c r="B25" s="48" t="s">
        <v>57</v>
      </c>
      <c r="C25" s="42">
        <v>272.7</v>
      </c>
    </row>
    <row r="26" spans="1:3" ht="38.25" thickBot="1">
      <c r="A26" s="41"/>
      <c r="B26" s="49" t="s">
        <v>49</v>
      </c>
      <c r="C26" s="43">
        <v>15341.62</v>
      </c>
    </row>
    <row r="27" ht="15.75" thickBot="1">
      <c r="A27" s="50"/>
    </row>
    <row r="28" spans="1:2" ht="57" thickBot="1">
      <c r="A28" s="61" t="s">
        <v>60</v>
      </c>
      <c r="B28" s="40">
        <v>29827.32</v>
      </c>
    </row>
    <row r="29" spans="1:2" ht="57" thickBot="1">
      <c r="A29" s="41" t="s">
        <v>15</v>
      </c>
      <c r="B29" s="43">
        <v>3244.17</v>
      </c>
    </row>
    <row r="30" spans="1:2" ht="38.25" thickBot="1">
      <c r="A30" s="46" t="s">
        <v>16</v>
      </c>
      <c r="B30" s="43" t="s">
        <v>67</v>
      </c>
    </row>
    <row r="31" spans="1:2" ht="38.25" thickBot="1">
      <c r="A31" s="46" t="s">
        <v>50</v>
      </c>
      <c r="B31" s="43">
        <v>2463.03</v>
      </c>
    </row>
    <row r="32" ht="15">
      <c r="A32" s="50"/>
    </row>
    <row r="33" ht="15.75">
      <c r="A33" s="51" t="s">
        <v>68</v>
      </c>
    </row>
    <row r="34" ht="15.75">
      <c r="A34" s="51"/>
    </row>
    <row r="35" ht="15.75">
      <c r="A35" s="52"/>
    </row>
    <row r="36" ht="15.75">
      <c r="A36" s="52"/>
    </row>
    <row r="37" ht="15.75">
      <c r="A37" s="52"/>
    </row>
    <row r="38" ht="15.75">
      <c r="A38" s="52"/>
    </row>
    <row r="39" ht="15.75">
      <c r="A39" s="52" t="s">
        <v>59</v>
      </c>
    </row>
    <row r="40" ht="16.5" thickBot="1">
      <c r="A40" s="52"/>
    </row>
    <row r="41" spans="1:3" ht="15.75" thickBot="1">
      <c r="A41" s="53" t="s">
        <v>17</v>
      </c>
      <c r="B41" s="54" t="s">
        <v>36</v>
      </c>
      <c r="C41" s="54" t="s">
        <v>51</v>
      </c>
    </row>
    <row r="42" spans="1:3" ht="15.75" thickBot="1">
      <c r="A42" s="55" t="s">
        <v>62</v>
      </c>
      <c r="B42" s="56" t="s">
        <v>69</v>
      </c>
      <c r="C42" s="57">
        <v>1755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2017-08-16T12:59:48Z</cp:lastPrinted>
  <dcterms:created xsi:type="dcterms:W3CDTF">2015-10-12T10:40:12Z</dcterms:created>
  <dcterms:modified xsi:type="dcterms:W3CDTF">2018-03-26T11:56:32Z</dcterms:modified>
  <cp:category/>
  <cp:version/>
  <cp:contentType/>
  <cp:contentStatus/>
</cp:coreProperties>
</file>