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  <sheet name="2016" sheetId="2" r:id="rId2"/>
    <sheet name="2015" sheetId="3" r:id="rId3"/>
    <sheet name="2015 (2)" sheetId="4" r:id="rId4"/>
    <sheet name="2014" sheetId="5" r:id="rId5"/>
  </sheets>
  <definedNames>
    <definedName name="_xlnm.Print_Area" localSheetId="2">'2015'!$A$1:$F$33</definedName>
    <definedName name="_xlnm.Print_Area" localSheetId="3">'2015 (2)'!$A$1:$F$33</definedName>
    <definedName name="_xlnm.Print_Area" localSheetId="1">'2016'!$A$1:$F$35</definedName>
  </definedNames>
  <calcPr fullCalcOnLoad="1" refMode="R1C1"/>
</workbook>
</file>

<file path=xl/sharedStrings.xml><?xml version="1.0" encoding="utf-8"?>
<sst xmlns="http://schemas.openxmlformats.org/spreadsheetml/2006/main" count="268" uniqueCount="99">
  <si>
    <t>Начислено</t>
  </si>
  <si>
    <t>Поступило (оплата)</t>
  </si>
  <si>
    <t>Содержание жилья</t>
  </si>
  <si>
    <t>Вывоз ТБО</t>
  </si>
  <si>
    <t>Итого</t>
  </si>
  <si>
    <t>Расходы на управление МКД</t>
  </si>
  <si>
    <t>Вид</t>
  </si>
  <si>
    <t>1.</t>
  </si>
  <si>
    <t>Услуги управления</t>
  </si>
  <si>
    <t>2.</t>
  </si>
  <si>
    <t>3.</t>
  </si>
  <si>
    <t>4.</t>
  </si>
  <si>
    <t>Содержание общего имущества, в т.ч.</t>
  </si>
  <si>
    <t>-</t>
  </si>
  <si>
    <t>Всего работ за период</t>
  </si>
  <si>
    <t>Задолженность населения на 31.12.2014г., в т.ч.</t>
  </si>
  <si>
    <t>- за содержание жилья, в т.ч.</t>
  </si>
  <si>
    <t>Дата</t>
  </si>
  <si>
    <t>Сумма, рублей</t>
  </si>
  <si>
    <t xml:space="preserve">Общая плошадь квартир </t>
  </si>
  <si>
    <t>кв.м.</t>
  </si>
  <si>
    <t xml:space="preserve">Остаток на 01.01.2015 г. </t>
  </si>
  <si>
    <t>руб. (прибыль)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</si>
  <si>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</si>
  <si>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</si>
  <si>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</si>
  <si>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</si>
  <si>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</si>
  <si>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</si>
  <si>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</si>
  <si>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</si>
  <si>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</si>
  <si>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</si>
  <si>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</si>
  <si>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</si>
  <si>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Сантехнические работы</t>
  </si>
  <si>
    <t>Электромонтажные работы</t>
  </si>
  <si>
    <t>Общестроительные работы</t>
  </si>
  <si>
    <t>Вид работ</t>
  </si>
  <si>
    <t>Ст-ть работ</t>
  </si>
  <si>
    <t>ИТОГО:</t>
  </si>
  <si>
    <t>Персонифицированный учет МКД  за  2015 г.</t>
  </si>
  <si>
    <t>Задолженность на 31.12.2015г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</si>
  <si>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</si>
  <si>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</si>
  <si>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</si>
  <si>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Персонифицированный учет МКД (за 2014 год)</t>
  </si>
  <si>
    <t>Задолженность на 01.01.2014 г</t>
  </si>
  <si>
    <t>Складирование ТБО</t>
  </si>
  <si>
    <t>№ п/п</t>
  </si>
  <si>
    <t>Всего работ  за период</t>
  </si>
  <si>
    <t xml:space="preserve">     - за декабрь 2014 года</t>
  </si>
  <si>
    <t>Электроэнергия МОП</t>
  </si>
  <si>
    <t>Вывоз КГМ</t>
  </si>
  <si>
    <t>5.</t>
  </si>
  <si>
    <t>6.</t>
  </si>
  <si>
    <t>Осмотры</t>
  </si>
  <si>
    <t>Вывоз и складирование ТБО</t>
  </si>
  <si>
    <t>двор</t>
  </si>
  <si>
    <t>Ул. Богатырская, д.1-3</t>
  </si>
  <si>
    <t>В управлении ООО «УК Старый Город» - с 01.06.2012 года</t>
  </si>
  <si>
    <t>Общая площадь квартир – 264,5  м.кв.</t>
  </si>
  <si>
    <t>Остаток на 01.01.2014 года – 26297,81 (+)</t>
  </si>
  <si>
    <t>Осмотр электрических сетей</t>
  </si>
  <si>
    <t>Сальдо на 01.01.2015г (по начислениям) (+)</t>
  </si>
  <si>
    <t>14965,03</t>
  </si>
  <si>
    <t>Экономист ООО «УК Старый город»                                                                  Хромушина Т.В.</t>
  </si>
  <si>
    <t>Выполненные работы</t>
  </si>
  <si>
    <t>Сумма</t>
  </si>
  <si>
    <t>28,05,2014</t>
  </si>
  <si>
    <t>осмотр эл.сетей3</t>
  </si>
  <si>
    <t>Ул. Богатырская, д. 1 - 3</t>
  </si>
  <si>
    <t>В управлении ООО «УК Старый Город» -   с 01.06.2012 года</t>
  </si>
  <si>
    <t>в год</t>
  </si>
  <si>
    <t>Санитарное содержание прилегающей территории, вывоз КГМ</t>
  </si>
  <si>
    <t>Задолженность населения на 31.12.2015 г.</t>
  </si>
  <si>
    <t>Справочно: финансовый результат с учетом задолженности</t>
  </si>
  <si>
    <t>Сальдо на 31.12.2015 г.</t>
  </si>
  <si>
    <t>Персонифицированный учет МКД  за  2016 г.</t>
  </si>
  <si>
    <t xml:space="preserve">Остаток на 01.01.2016 г. </t>
  </si>
  <si>
    <t>Задолженность на 01.01.2016 г.</t>
  </si>
  <si>
    <t>Задолженность на 01.01.2016</t>
  </si>
  <si>
    <t>Задолженность на 31.12.2016г</t>
  </si>
  <si>
    <t>Сальдо на 31.12.2016 г.</t>
  </si>
  <si>
    <t>Задолженность населения на 31.12.2016 г.</t>
  </si>
  <si>
    <t>аварийка</t>
  </si>
  <si>
    <t>Аварийные работы</t>
  </si>
  <si>
    <t>Персонифицированный учет МКД  за  2017 г.</t>
  </si>
  <si>
    <t xml:space="preserve">Остаток на 01.01.2017 г. </t>
  </si>
  <si>
    <t>Задолженность на 01.01.2017 г.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</si>
  <si>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</si>
  <si>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</si>
  <si>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</si>
  <si>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31.12.2017 г.</t>
  </si>
  <si>
    <t>Хол.вода на соид</t>
  </si>
  <si>
    <t>Водоотведение на соид</t>
  </si>
  <si>
    <t>Электроэнергия на соид</t>
  </si>
  <si>
    <t>дворника нет, покос не входит</t>
  </si>
  <si>
    <t>кгм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</si>
</sst>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8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96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14" fontId="1" fillId="33" borderId="13" xfId="0" applyNumberFormat="1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2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3" fillId="33" borderId="13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4" fillId="33" borderId="13" xfId="0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5" fillId="0" borderId="20" xfId="0" applyFont="1" applyBorder="1" applyAlignment="1">
      <alignment horizontal="right" vertical="center"/>
    </xf>
    <xf numFmtId="4" fontId="1" fillId="33" borderId="13" xfId="0" applyNumberFormat="1" applyFont="1" applyFill="1" applyBorder="1" applyAlignment="1">
      <alignment horizontal="center" vertical="center" wrapText="1"/>
    </xf>
    <xf numFmtId="4" fontId="1" fillId="33" borderId="21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6" fillId="0" borderId="22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4" fontId="3" fillId="33" borderId="13" xfId="0" applyNumberFormat="1" applyFont="1" applyFill="1" applyBorder="1" applyAlignment="1">
      <alignment vertical="center"/>
    </xf>
    <xf numFmtId="4" fontId="1" fillId="33" borderId="13" xfId="0" applyNumberFormat="1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0" fontId="44" fillId="33" borderId="25" xfId="0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left" vertical="center" wrapText="1"/>
    </xf>
    <xf numFmtId="0" fontId="1" fillId="34" borderId="24" xfId="0" applyFont="1" applyFill="1" applyBorder="1" applyAlignment="1">
      <alignment horizontal="left" vertical="center" wrapText="1"/>
    </xf>
    <xf numFmtId="0" fontId="1" fillId="34" borderId="25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 wrapText="1"/>
    </xf>
    <xf numFmtId="0" fontId="1" fillId="33" borderId="26" xfId="0" applyFont="1" applyFill="1" applyBorder="1" applyAlignment="1">
      <alignment horizontal="left" vertical="center" wrapText="1"/>
    </xf>
    <xf numFmtId="0" fontId="1" fillId="33" borderId="27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left" vertical="center"/>
    </xf>
    <xf numFmtId="0" fontId="3" fillId="33" borderId="26" xfId="0" applyFont="1" applyFill="1" applyBorder="1" applyAlignment="1">
      <alignment horizontal="left" vertical="center"/>
    </xf>
    <xf numFmtId="0" fontId="3" fillId="33" borderId="27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45" fillId="0" borderId="28" xfId="0" applyFont="1" applyBorder="1" applyAlignment="1">
      <alignment vertical="center"/>
    </xf>
    <xf numFmtId="0" fontId="45" fillId="0" borderId="22" xfId="0" applyFont="1" applyBorder="1" applyAlignment="1">
      <alignment vertical="center"/>
    </xf>
    <xf numFmtId="0" fontId="6" fillId="0" borderId="29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6" fillId="0" borderId="30" xfId="0" applyFont="1" applyBorder="1" applyAlignment="1">
      <alignment/>
    </xf>
    <xf numFmtId="0" fontId="6" fillId="0" borderId="0" xfId="0" applyFont="1" applyAlignment="1">
      <alignment/>
    </xf>
    <xf numFmtId="0" fontId="46" fillId="0" borderId="28" xfId="0" applyFont="1" applyBorder="1" applyAlignment="1">
      <alignment vertical="center"/>
    </xf>
    <xf numFmtId="0" fontId="46" fillId="0" borderId="22" xfId="0" applyFont="1" applyBorder="1" applyAlignment="1">
      <alignment vertical="center"/>
    </xf>
    <xf numFmtId="4" fontId="1" fillId="0" borderId="21" xfId="0" applyNumberFormat="1" applyFont="1" applyBorder="1" applyAlignment="1">
      <alignment horizontal="center" vertical="center" wrapText="1"/>
    </xf>
    <xf numFmtId="0" fontId="47" fillId="33" borderId="0" xfId="0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29">
      <selection activeCell="B44" sqref="B44:F44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82" t="s">
        <v>87</v>
      </c>
      <c r="B1" s="82"/>
      <c r="C1" s="82"/>
      <c r="D1" s="82"/>
      <c r="E1" s="82"/>
      <c r="F1" s="82"/>
      <c r="G1" s="63"/>
    </row>
    <row r="2" spans="1:8" ht="15.75">
      <c r="A2" s="82" t="s">
        <v>71</v>
      </c>
      <c r="B2" s="82"/>
      <c r="C2" s="82"/>
      <c r="D2" s="82"/>
      <c r="E2" s="82"/>
      <c r="F2" s="82"/>
      <c r="G2" s="9"/>
      <c r="H2" s="10"/>
    </row>
    <row r="3" ht="9" customHeight="1"/>
    <row r="4" spans="1:6" ht="15.75" hidden="1" outlineLevel="1">
      <c r="A4" s="12" t="s">
        <v>72</v>
      </c>
      <c r="C4" s="12"/>
      <c r="D4" s="12"/>
      <c r="E4" s="12"/>
      <c r="F4" s="12"/>
    </row>
    <row r="5" spans="1:6" ht="15.75" hidden="1" outlineLevel="1">
      <c r="A5" s="12" t="s">
        <v>19</v>
      </c>
      <c r="C5" s="12"/>
      <c r="D5" s="12">
        <v>186.6</v>
      </c>
      <c r="E5" s="12" t="s">
        <v>20</v>
      </c>
      <c r="F5" s="12"/>
    </row>
    <row r="6" ht="9" customHeight="1" collapsed="1">
      <c r="I6" s="32"/>
    </row>
    <row r="7" spans="1:6" ht="15.75">
      <c r="A7" s="9" t="s">
        <v>88</v>
      </c>
      <c r="C7" s="9"/>
      <c r="D7" s="13">
        <f>'2016'!F32</f>
        <v>87507.56599999999</v>
      </c>
      <c r="E7" s="9" t="s">
        <v>22</v>
      </c>
      <c r="F7" s="9"/>
    </row>
    <row r="8" spans="1:6" ht="15.75">
      <c r="A8" s="9" t="s">
        <v>89</v>
      </c>
      <c r="C8" s="12"/>
      <c r="D8" s="14">
        <f>C18</f>
        <v>-20646.07</v>
      </c>
      <c r="E8" s="12" t="s">
        <v>24</v>
      </c>
      <c r="F8" s="12"/>
    </row>
    <row r="9" spans="2:6" ht="15.75">
      <c r="B9" s="12"/>
      <c r="C9" s="12"/>
      <c r="D9" s="12"/>
      <c r="E9" s="12"/>
      <c r="F9" s="15" t="s">
        <v>25</v>
      </c>
    </row>
    <row r="10" spans="1:9" s="11" customFormat="1" ht="35.25" customHeight="1">
      <c r="A10" s="4" t="s">
        <v>26</v>
      </c>
      <c r="B10" s="16" t="s">
        <v>27</v>
      </c>
      <c r="C10" s="17" t="s">
        <v>90</v>
      </c>
      <c r="D10" s="17" t="s">
        <v>0</v>
      </c>
      <c r="E10" s="17" t="s">
        <v>29</v>
      </c>
      <c r="F10" s="17" t="s">
        <v>91</v>
      </c>
      <c r="I10" s="11" t="s">
        <v>73</v>
      </c>
    </row>
    <row r="11" spans="1:9" s="20" customFormat="1" ht="30" customHeight="1">
      <c r="A11" s="4">
        <v>1</v>
      </c>
      <c r="B11" s="18" t="s">
        <v>2</v>
      </c>
      <c r="C11" s="50">
        <v>-17535.42</v>
      </c>
      <c r="D11" s="48">
        <f>34236.24-1624.98</f>
        <v>32611.26</v>
      </c>
      <c r="E11" s="48">
        <v>27033.44</v>
      </c>
      <c r="F11" s="48">
        <f>C11-D11+E11</f>
        <v>-23113.239999999994</v>
      </c>
      <c r="G11" s="16" t="s">
        <v>44</v>
      </c>
      <c r="H11" s="16">
        <v>9.02</v>
      </c>
      <c r="I11" s="57">
        <f>H11*12*H22</f>
        <v>34236.312</v>
      </c>
    </row>
    <row r="12" spans="1:9" s="20" customFormat="1" ht="15.75">
      <c r="A12" s="4">
        <v>2</v>
      </c>
      <c r="B12" s="18" t="s">
        <v>3</v>
      </c>
      <c r="C12" s="50">
        <v>-2022.5700000000002</v>
      </c>
      <c r="D12" s="48">
        <v>3947.4</v>
      </c>
      <c r="E12" s="48">
        <v>3285</v>
      </c>
      <c r="F12" s="48">
        <f>C12-D12+E12</f>
        <v>-2684.9700000000003</v>
      </c>
      <c r="G12" s="16" t="s">
        <v>45</v>
      </c>
      <c r="H12" s="16">
        <v>3.2</v>
      </c>
      <c r="I12" s="58">
        <f>H12*12*H22</f>
        <v>12145.920000000002</v>
      </c>
    </row>
    <row r="13" spans="1:10" s="20" customFormat="1" ht="29.25" customHeight="1">
      <c r="A13" s="4">
        <v>3</v>
      </c>
      <c r="B13" s="18" t="s">
        <v>48</v>
      </c>
      <c r="C13" s="50">
        <v>-1282.1800000000003</v>
      </c>
      <c r="D13" s="48">
        <v>1935.96</v>
      </c>
      <c r="E13" s="48">
        <v>1611.1</v>
      </c>
      <c r="F13" s="48">
        <f>C13-D13+E13</f>
        <v>-1607.0400000000004</v>
      </c>
      <c r="G13" s="16" t="s">
        <v>58</v>
      </c>
      <c r="H13" s="16">
        <v>1.41</v>
      </c>
      <c r="I13" s="58">
        <f>H13*12*H22</f>
        <v>5351.795999999999</v>
      </c>
      <c r="J13" s="95" t="s">
        <v>97</v>
      </c>
    </row>
    <row r="14" spans="1:9" s="20" customFormat="1" ht="30" customHeight="1">
      <c r="A14" s="4">
        <v>4</v>
      </c>
      <c r="B14" s="18" t="s">
        <v>52</v>
      </c>
      <c r="C14" s="50">
        <v>194.0999999999999</v>
      </c>
      <c r="D14" s="48">
        <f>117.49+406.13</f>
        <v>523.62</v>
      </c>
      <c r="E14" s="48">
        <v>114.5</v>
      </c>
      <c r="F14" s="48">
        <f>C14-D14+E14</f>
        <v>-215.0200000000001</v>
      </c>
      <c r="G14" s="19" t="s">
        <v>98</v>
      </c>
      <c r="H14" s="19">
        <v>0.69</v>
      </c>
      <c r="I14" s="20">
        <f>H14*H22*12</f>
        <v>2618.964</v>
      </c>
    </row>
    <row r="15" spans="1:8" s="20" customFormat="1" ht="30" customHeight="1">
      <c r="A15" s="4">
        <v>6</v>
      </c>
      <c r="B15" s="18" t="s">
        <v>94</v>
      </c>
      <c r="C15" s="94">
        <v>0</v>
      </c>
      <c r="D15" s="49">
        <f>86.95-107.28+90.05</f>
        <v>69.72</v>
      </c>
      <c r="E15" s="49">
        <v>115.39</v>
      </c>
      <c r="F15" s="48">
        <f>C15-D15+E15</f>
        <v>45.67</v>
      </c>
      <c r="G15" s="19"/>
      <c r="H15" s="19"/>
    </row>
    <row r="16" spans="1:8" s="20" customFormat="1" ht="30" customHeight="1">
      <c r="A16" s="4">
        <v>7</v>
      </c>
      <c r="B16" s="18" t="s">
        <v>95</v>
      </c>
      <c r="C16" s="94">
        <v>0</v>
      </c>
      <c r="D16" s="49">
        <f>46.25-28.86+4.77</f>
        <v>22.16</v>
      </c>
      <c r="E16" s="49">
        <v>26.24</v>
      </c>
      <c r="F16" s="48">
        <f>C16-D16+E16</f>
        <v>4.079999999999998</v>
      </c>
      <c r="G16" s="19"/>
      <c r="H16" s="19"/>
    </row>
    <row r="17" spans="1:8" s="20" customFormat="1" ht="30" customHeight="1">
      <c r="A17" s="4">
        <v>8</v>
      </c>
      <c r="B17" s="18" t="s">
        <v>96</v>
      </c>
      <c r="C17" s="94">
        <v>0</v>
      </c>
      <c r="D17" s="49">
        <f>1636.75-3373.96+1737.21+1218.85</f>
        <v>1218.85</v>
      </c>
      <c r="E17" s="49">
        <v>1218.85</v>
      </c>
      <c r="F17" s="48">
        <f>C17-D17+E17</f>
        <v>0</v>
      </c>
      <c r="G17" s="19"/>
      <c r="H17" s="19"/>
    </row>
    <row r="18" spans="1:6" ht="19.5" customHeight="1">
      <c r="A18" s="4"/>
      <c r="B18" s="18" t="s">
        <v>4</v>
      </c>
      <c r="C18" s="49">
        <f>SUM(C11:C17)</f>
        <v>-20646.07</v>
      </c>
      <c r="D18" s="49">
        <f>SUM(D11:D17)</f>
        <v>40328.97</v>
      </c>
      <c r="E18" s="49">
        <f>SUM(E11:E17)</f>
        <v>33404.52</v>
      </c>
      <c r="F18" s="49">
        <f>SUM(F11:F17)</f>
        <v>-27570.519999999997</v>
      </c>
    </row>
    <row r="19" ht="11.25" customHeight="1"/>
    <row r="20" spans="1:6" ht="15.75">
      <c r="A20" s="82" t="s">
        <v>30</v>
      </c>
      <c r="B20" s="82"/>
      <c r="C20" s="82"/>
      <c r="D20" s="82"/>
      <c r="E20" s="82"/>
      <c r="F20" s="82"/>
    </row>
    <row r="21" spans="1:8" ht="15.75">
      <c r="A21" s="63"/>
      <c r="B21" s="63"/>
      <c r="C21" s="63"/>
      <c r="D21" s="63"/>
      <c r="E21" s="63"/>
      <c r="F21" s="63"/>
      <c r="H21" s="5" t="s">
        <v>31</v>
      </c>
    </row>
    <row r="22" spans="1:8" ht="33" customHeight="1">
      <c r="A22" s="17" t="s">
        <v>43</v>
      </c>
      <c r="B22" s="83" t="s">
        <v>6</v>
      </c>
      <c r="C22" s="83"/>
      <c r="D22" s="83"/>
      <c r="E22" s="83"/>
      <c r="F22" s="21" t="s">
        <v>18</v>
      </c>
      <c r="G22" s="22"/>
      <c r="H22" s="5">
        <v>316.3</v>
      </c>
    </row>
    <row r="23" spans="1:10" ht="18" customHeight="1">
      <c r="A23" s="23">
        <v>1</v>
      </c>
      <c r="B23" s="84" t="s">
        <v>8</v>
      </c>
      <c r="C23" s="84"/>
      <c r="D23" s="84"/>
      <c r="E23" s="84"/>
      <c r="F23" s="1">
        <f>I12</f>
        <v>12145.920000000002</v>
      </c>
      <c r="G23" s="24"/>
      <c r="H23" s="5" t="s">
        <v>32</v>
      </c>
      <c r="I23" s="5" t="s">
        <v>33</v>
      </c>
      <c r="J23" s="5" t="s">
        <v>34</v>
      </c>
    </row>
    <row r="24" spans="1:7" ht="36" customHeight="1">
      <c r="A24" s="25">
        <v>2</v>
      </c>
      <c r="B24" s="80" t="s">
        <v>74</v>
      </c>
      <c r="C24" s="80"/>
      <c r="D24" s="80"/>
      <c r="E24" s="80"/>
      <c r="F24" s="2">
        <f>I14</f>
        <v>2618.964</v>
      </c>
      <c r="G24" s="24"/>
    </row>
    <row r="25" spans="1:7" ht="18" customHeight="1" hidden="1" outlineLevel="1">
      <c r="A25" s="25">
        <v>3</v>
      </c>
      <c r="B25" s="80" t="s">
        <v>12</v>
      </c>
      <c r="C25" s="80"/>
      <c r="D25" s="80"/>
      <c r="E25" s="80"/>
      <c r="F25" s="2">
        <f>F26+F27+F28</f>
        <v>0</v>
      </c>
      <c r="G25" s="24"/>
    </row>
    <row r="26" spans="1:7" ht="16.5" customHeight="1" hidden="1" outlineLevel="1">
      <c r="A26" s="25" t="s">
        <v>13</v>
      </c>
      <c r="B26" s="80" t="s">
        <v>35</v>
      </c>
      <c r="C26" s="80"/>
      <c r="D26" s="80"/>
      <c r="E26" s="80"/>
      <c r="F26" s="3">
        <v>0</v>
      </c>
      <c r="G26" s="12"/>
    </row>
    <row r="27" spans="1:7" ht="16.5" customHeight="1" hidden="1" outlineLevel="1">
      <c r="A27" s="25" t="s">
        <v>13</v>
      </c>
      <c r="B27" s="80" t="s">
        <v>36</v>
      </c>
      <c r="C27" s="80"/>
      <c r="D27" s="80"/>
      <c r="E27" s="80"/>
      <c r="F27" s="3">
        <v>0</v>
      </c>
      <c r="G27" s="12"/>
    </row>
    <row r="28" spans="1:7" ht="16.5" customHeight="1" hidden="1" outlineLevel="1">
      <c r="A28" s="25" t="s">
        <v>13</v>
      </c>
      <c r="B28" s="80" t="s">
        <v>37</v>
      </c>
      <c r="C28" s="80"/>
      <c r="D28" s="80"/>
      <c r="E28" s="80"/>
      <c r="F28" s="3">
        <v>0</v>
      </c>
      <c r="G28" s="12"/>
    </row>
    <row r="29" spans="1:7" ht="17.25" customHeight="1" collapsed="1">
      <c r="A29" s="25">
        <v>3</v>
      </c>
      <c r="B29" s="81" t="s">
        <v>57</v>
      </c>
      <c r="C29" s="81"/>
      <c r="D29" s="81"/>
      <c r="E29" s="81"/>
      <c r="F29" s="3">
        <f>D13+D12</f>
        <v>5883.360000000001</v>
      </c>
      <c r="G29" s="12"/>
    </row>
    <row r="30" spans="1:7" ht="17.25" customHeight="1">
      <c r="A30" s="25">
        <v>4</v>
      </c>
      <c r="B30" s="81" t="s">
        <v>52</v>
      </c>
      <c r="C30" s="81"/>
      <c r="D30" s="81"/>
      <c r="E30" s="81"/>
      <c r="F30" s="3">
        <f>D14</f>
        <v>523.62</v>
      </c>
      <c r="G30" s="12"/>
    </row>
    <row r="31" spans="1:7" ht="17.25" customHeight="1">
      <c r="A31" s="25">
        <v>5</v>
      </c>
      <c r="B31" s="71" t="s">
        <v>12</v>
      </c>
      <c r="C31" s="72"/>
      <c r="D31" s="72"/>
      <c r="E31" s="73"/>
      <c r="F31" s="3">
        <f>F32</f>
        <v>0</v>
      </c>
      <c r="G31" s="12"/>
    </row>
    <row r="32" spans="1:7" ht="17.25" customHeight="1">
      <c r="A32" s="25"/>
      <c r="B32" s="71" t="s">
        <v>86</v>
      </c>
      <c r="C32" s="72"/>
      <c r="D32" s="72"/>
      <c r="E32" s="73"/>
      <c r="F32" s="3">
        <v>0</v>
      </c>
      <c r="G32" s="12"/>
    </row>
    <row r="33" spans="1:7" ht="17.25" customHeight="1">
      <c r="A33" s="25">
        <v>7</v>
      </c>
      <c r="B33" s="81" t="s">
        <v>94</v>
      </c>
      <c r="C33" s="81"/>
      <c r="D33" s="81"/>
      <c r="E33" s="81"/>
      <c r="F33" s="3">
        <f>D15</f>
        <v>69.72</v>
      </c>
      <c r="G33" s="12"/>
    </row>
    <row r="34" spans="1:7" ht="17.25" customHeight="1">
      <c r="A34" s="25">
        <v>8</v>
      </c>
      <c r="B34" s="81" t="s">
        <v>95</v>
      </c>
      <c r="C34" s="81"/>
      <c r="D34" s="81"/>
      <c r="E34" s="81"/>
      <c r="F34" s="3">
        <f>D16</f>
        <v>22.16</v>
      </c>
      <c r="G34" s="12"/>
    </row>
    <row r="35" spans="1:7" ht="17.25" customHeight="1">
      <c r="A35" s="25">
        <v>9</v>
      </c>
      <c r="B35" s="81" t="s">
        <v>96</v>
      </c>
      <c r="C35" s="81"/>
      <c r="D35" s="81"/>
      <c r="E35" s="81"/>
      <c r="F35" s="3">
        <f>D17</f>
        <v>1218.85</v>
      </c>
      <c r="G35" s="12"/>
    </row>
    <row r="36" spans="1:7" s="28" customFormat="1" ht="21" customHeight="1">
      <c r="A36" s="26"/>
      <c r="B36" s="74" t="s">
        <v>14</v>
      </c>
      <c r="C36" s="74"/>
      <c r="D36" s="74"/>
      <c r="E36" s="74"/>
      <c r="F36" s="27">
        <f>F23+F24+F25+F30+F29+F31+F33+F34+F35</f>
        <v>22482.594</v>
      </c>
      <c r="G36" s="9"/>
    </row>
    <row r="38" spans="1:6" ht="18" customHeight="1">
      <c r="A38" s="75" t="s">
        <v>92</v>
      </c>
      <c r="B38" s="76"/>
      <c r="C38" s="76"/>
      <c r="D38" s="76"/>
      <c r="E38" s="77"/>
      <c r="F38" s="3">
        <f>D7+D18-F36</f>
        <v>105353.942</v>
      </c>
    </row>
    <row r="39" spans="1:6" ht="20.25" customHeight="1">
      <c r="A39" s="78" t="s">
        <v>93</v>
      </c>
      <c r="B39" s="78"/>
      <c r="C39" s="78"/>
      <c r="D39" s="78"/>
      <c r="E39" s="78"/>
      <c r="F39" s="3">
        <f>F18</f>
        <v>-27570.519999999997</v>
      </c>
    </row>
    <row r="40" spans="1:6" ht="18" customHeight="1">
      <c r="A40" s="79" t="s">
        <v>76</v>
      </c>
      <c r="B40" s="79"/>
      <c r="C40" s="79"/>
      <c r="D40" s="79"/>
      <c r="E40" s="79"/>
      <c r="F40" s="3">
        <f>F38+F39</f>
        <v>77783.42199999999</v>
      </c>
    </row>
    <row r="41" ht="11.25" customHeight="1"/>
    <row r="43" spans="1:6" ht="15.75">
      <c r="A43" s="29" t="s">
        <v>26</v>
      </c>
      <c r="B43" s="29" t="s">
        <v>17</v>
      </c>
      <c r="C43" s="64" t="s">
        <v>38</v>
      </c>
      <c r="D43" s="65"/>
      <c r="E43" s="66"/>
      <c r="F43" s="29" t="s">
        <v>39</v>
      </c>
    </row>
    <row r="44" spans="1:6" ht="15.75">
      <c r="A44" s="4"/>
      <c r="B44" s="6"/>
      <c r="C44" s="67"/>
      <c r="D44" s="68"/>
      <c r="E44" s="69"/>
      <c r="F44" s="7"/>
    </row>
    <row r="45" spans="1:6" s="28" customFormat="1" ht="15.75">
      <c r="A45" s="70" t="s">
        <v>40</v>
      </c>
      <c r="B45" s="70"/>
      <c r="C45" s="70"/>
      <c r="D45" s="70"/>
      <c r="E45" s="70"/>
      <c r="F45" s="30">
        <f>SUM(F44:F44)</f>
        <v>0</v>
      </c>
    </row>
  </sheetData>
  <sheetProtection/>
  <mergeCells count="24">
    <mergeCell ref="B34:E34"/>
    <mergeCell ref="B35:E35"/>
    <mergeCell ref="A1:F1"/>
    <mergeCell ref="A2:F2"/>
    <mergeCell ref="A20:F20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C43:E43"/>
    <mergeCell ref="C44:E44"/>
    <mergeCell ref="A45:E45"/>
    <mergeCell ref="B31:E31"/>
    <mergeCell ref="B32:E32"/>
    <mergeCell ref="B36:E36"/>
    <mergeCell ref="A38:E38"/>
    <mergeCell ref="A39:E39"/>
    <mergeCell ref="A40:E40"/>
    <mergeCell ref="B33:E3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39"/>
  <sheetViews>
    <sheetView view="pageBreakPreview" zoomScaleSheetLayoutView="100" zoomScalePageLayoutView="0" workbookViewId="0" topLeftCell="A15">
      <selection activeCell="H14" sqref="H14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82" t="s">
        <v>78</v>
      </c>
      <c r="B1" s="82"/>
      <c r="C1" s="82"/>
      <c r="D1" s="82"/>
      <c r="E1" s="82"/>
      <c r="F1" s="82"/>
      <c r="G1" s="62"/>
    </row>
    <row r="2" spans="1:8" ht="15.75">
      <c r="A2" s="82" t="s">
        <v>71</v>
      </c>
      <c r="B2" s="82"/>
      <c r="C2" s="82"/>
      <c r="D2" s="82"/>
      <c r="E2" s="82"/>
      <c r="F2" s="82"/>
      <c r="G2" s="9"/>
      <c r="H2" s="10"/>
    </row>
    <row r="3" ht="9" customHeight="1"/>
    <row r="4" spans="1:6" ht="15.75" hidden="1" outlineLevel="1">
      <c r="A4" s="12" t="s">
        <v>72</v>
      </c>
      <c r="C4" s="12"/>
      <c r="D4" s="12"/>
      <c r="E4" s="12"/>
      <c r="F4" s="12"/>
    </row>
    <row r="5" spans="1:6" ht="15.75" hidden="1" outlineLevel="1">
      <c r="A5" s="12" t="s">
        <v>19</v>
      </c>
      <c r="C5" s="12"/>
      <c r="D5" s="12">
        <v>186.6</v>
      </c>
      <c r="E5" s="12" t="s">
        <v>20</v>
      </c>
      <c r="F5" s="12"/>
    </row>
    <row r="6" ht="9" customHeight="1" collapsed="1">
      <c r="I6" s="32"/>
    </row>
    <row r="7" spans="1:6" ht="15.75">
      <c r="A7" s="9" t="s">
        <v>79</v>
      </c>
      <c r="C7" s="9"/>
      <c r="D7" s="13">
        <f>'2015'!F30</f>
        <v>69140.20999999999</v>
      </c>
      <c r="E7" s="9" t="s">
        <v>22</v>
      </c>
      <c r="F7" s="9"/>
    </row>
    <row r="8" spans="1:6" ht="15.75">
      <c r="A8" s="9" t="s">
        <v>80</v>
      </c>
      <c r="C8" s="12"/>
      <c r="D8" s="14">
        <f>C15</f>
        <v>-15898.69</v>
      </c>
      <c r="E8" s="12" t="s">
        <v>24</v>
      </c>
      <c r="F8" s="12"/>
    </row>
    <row r="9" spans="2:6" ht="15.75">
      <c r="B9" s="12"/>
      <c r="C9" s="12"/>
      <c r="D9" s="12"/>
      <c r="E9" s="12"/>
      <c r="F9" s="15" t="s">
        <v>25</v>
      </c>
    </row>
    <row r="10" spans="1:9" s="11" customFormat="1" ht="35.25" customHeight="1">
      <c r="A10" s="4" t="s">
        <v>26</v>
      </c>
      <c r="B10" s="16" t="s">
        <v>27</v>
      </c>
      <c r="C10" s="17" t="s">
        <v>81</v>
      </c>
      <c r="D10" s="17" t="s">
        <v>0</v>
      </c>
      <c r="E10" s="17" t="s">
        <v>29</v>
      </c>
      <c r="F10" s="17" t="s">
        <v>82</v>
      </c>
      <c r="I10" s="11" t="s">
        <v>73</v>
      </c>
    </row>
    <row r="11" spans="1:9" s="20" customFormat="1" ht="30" customHeight="1">
      <c r="A11" s="4">
        <v>1</v>
      </c>
      <c r="B11" s="18" t="s">
        <v>2</v>
      </c>
      <c r="C11" s="50">
        <v>-12966.64</v>
      </c>
      <c r="D11" s="48">
        <v>34236.24</v>
      </c>
      <c r="E11" s="48">
        <v>29667.46</v>
      </c>
      <c r="F11" s="48">
        <f>C11-D11+E11</f>
        <v>-17535.42</v>
      </c>
      <c r="G11" s="16" t="s">
        <v>44</v>
      </c>
      <c r="H11" s="16">
        <v>9.02</v>
      </c>
      <c r="I11" s="57">
        <f>H11*12*H19</f>
        <v>34236.312</v>
      </c>
    </row>
    <row r="12" spans="1:9" s="20" customFormat="1" ht="15.75">
      <c r="A12" s="4">
        <v>2</v>
      </c>
      <c r="B12" s="18" t="s">
        <v>3</v>
      </c>
      <c r="C12" s="50">
        <v>-1495.7700000000004</v>
      </c>
      <c r="D12" s="48">
        <v>3947.4</v>
      </c>
      <c r="E12" s="48">
        <v>3420.6</v>
      </c>
      <c r="F12" s="48">
        <f>C12-D12+E12</f>
        <v>-2022.5700000000002</v>
      </c>
      <c r="G12" s="16" t="s">
        <v>45</v>
      </c>
      <c r="H12" s="16">
        <v>3.2</v>
      </c>
      <c r="I12" s="58">
        <f>H12*12*H19</f>
        <v>12145.920000000002</v>
      </c>
    </row>
    <row r="13" spans="1:9" s="20" customFormat="1" ht="29.25" customHeight="1">
      <c r="A13" s="4">
        <v>3</v>
      </c>
      <c r="B13" s="18" t="s">
        <v>48</v>
      </c>
      <c r="C13" s="50">
        <v>-1023.8400000000001</v>
      </c>
      <c r="D13" s="48">
        <v>1935.96</v>
      </c>
      <c r="E13" s="48">
        <v>1677.62</v>
      </c>
      <c r="F13" s="48">
        <f>C13-D13+E13</f>
        <v>-1282.1800000000003</v>
      </c>
      <c r="G13" s="16" t="s">
        <v>98</v>
      </c>
      <c r="H13" s="16">
        <v>0.69</v>
      </c>
      <c r="I13" s="58">
        <f>H13*12*H19</f>
        <v>2618.964</v>
      </c>
    </row>
    <row r="14" spans="1:8" s="20" customFormat="1" ht="30" customHeight="1">
      <c r="A14" s="4">
        <v>4</v>
      </c>
      <c r="B14" s="18" t="s">
        <v>52</v>
      </c>
      <c r="C14" s="50">
        <v>-412.44000000000005</v>
      </c>
      <c r="D14" s="48">
        <v>1642.28</v>
      </c>
      <c r="E14" s="48">
        <v>2248.82</v>
      </c>
      <c r="F14" s="48">
        <f>C14-D14+E14</f>
        <v>194.0999999999999</v>
      </c>
      <c r="G14" s="19"/>
      <c r="H14" s="19"/>
    </row>
    <row r="15" spans="1:6" ht="19.5" customHeight="1">
      <c r="A15" s="4"/>
      <c r="B15" s="18" t="s">
        <v>4</v>
      </c>
      <c r="C15" s="49">
        <f>SUM(C11:C14)</f>
        <v>-15898.69</v>
      </c>
      <c r="D15" s="49">
        <f>SUM(D11:D14)</f>
        <v>41761.88</v>
      </c>
      <c r="E15" s="49">
        <f>SUM(E11:E14)</f>
        <v>37014.5</v>
      </c>
      <c r="F15" s="49">
        <f>SUM(F11:F14)</f>
        <v>-20646.07</v>
      </c>
    </row>
    <row r="16" ht="11.25" customHeight="1"/>
    <row r="17" spans="1:6" ht="15.75">
      <c r="A17" s="82" t="s">
        <v>30</v>
      </c>
      <c r="B17" s="82"/>
      <c r="C17" s="82"/>
      <c r="D17" s="82"/>
      <c r="E17" s="82"/>
      <c r="F17" s="82"/>
    </row>
    <row r="18" spans="1:8" ht="15.75">
      <c r="A18" s="62"/>
      <c r="B18" s="62"/>
      <c r="C18" s="62"/>
      <c r="D18" s="62"/>
      <c r="E18" s="62"/>
      <c r="F18" s="62"/>
      <c r="H18" s="5" t="s">
        <v>31</v>
      </c>
    </row>
    <row r="19" spans="1:8" ht="33" customHeight="1">
      <c r="A19" s="17" t="s">
        <v>43</v>
      </c>
      <c r="B19" s="83" t="s">
        <v>6</v>
      </c>
      <c r="C19" s="83"/>
      <c r="D19" s="83"/>
      <c r="E19" s="83"/>
      <c r="F19" s="21" t="s">
        <v>18</v>
      </c>
      <c r="G19" s="22"/>
      <c r="H19" s="5">
        <v>316.3</v>
      </c>
    </row>
    <row r="20" spans="1:10" ht="18" customHeight="1">
      <c r="A20" s="23">
        <v>1</v>
      </c>
      <c r="B20" s="84" t="s">
        <v>8</v>
      </c>
      <c r="C20" s="84"/>
      <c r="D20" s="84"/>
      <c r="E20" s="84"/>
      <c r="F20" s="1">
        <f>I12</f>
        <v>12145.920000000002</v>
      </c>
      <c r="G20" s="24"/>
      <c r="H20" s="5" t="s">
        <v>32</v>
      </c>
      <c r="I20" s="5" t="s">
        <v>33</v>
      </c>
      <c r="J20" s="5" t="s">
        <v>34</v>
      </c>
    </row>
    <row r="21" spans="1:7" ht="36" customHeight="1">
      <c r="A21" s="25">
        <v>2</v>
      </c>
      <c r="B21" s="80" t="s">
        <v>74</v>
      </c>
      <c r="C21" s="80"/>
      <c r="D21" s="80"/>
      <c r="E21" s="80"/>
      <c r="F21" s="2">
        <f>I13</f>
        <v>2618.964</v>
      </c>
      <c r="G21" s="24"/>
    </row>
    <row r="22" spans="1:7" ht="18" customHeight="1" hidden="1" outlineLevel="1">
      <c r="A22" s="25">
        <v>3</v>
      </c>
      <c r="B22" s="80" t="s">
        <v>12</v>
      </c>
      <c r="C22" s="80"/>
      <c r="D22" s="80"/>
      <c r="E22" s="80"/>
      <c r="F22" s="2">
        <f>F23+F24+F25</f>
        <v>0</v>
      </c>
      <c r="G22" s="24"/>
    </row>
    <row r="23" spans="1:7" ht="16.5" customHeight="1" hidden="1" outlineLevel="1">
      <c r="A23" s="25" t="s">
        <v>13</v>
      </c>
      <c r="B23" s="80" t="s">
        <v>35</v>
      </c>
      <c r="C23" s="80"/>
      <c r="D23" s="80"/>
      <c r="E23" s="80"/>
      <c r="F23" s="3">
        <v>0</v>
      </c>
      <c r="G23" s="12"/>
    </row>
    <row r="24" spans="1:7" ht="16.5" customHeight="1" hidden="1" outlineLevel="1">
      <c r="A24" s="25" t="s">
        <v>13</v>
      </c>
      <c r="B24" s="80" t="s">
        <v>36</v>
      </c>
      <c r="C24" s="80"/>
      <c r="D24" s="80"/>
      <c r="E24" s="80"/>
      <c r="F24" s="3">
        <v>0</v>
      </c>
      <c r="G24" s="12"/>
    </row>
    <row r="25" spans="1:7" ht="16.5" customHeight="1" hidden="1" outlineLevel="1">
      <c r="A25" s="25" t="s">
        <v>13</v>
      </c>
      <c r="B25" s="80" t="s">
        <v>37</v>
      </c>
      <c r="C25" s="80"/>
      <c r="D25" s="80"/>
      <c r="E25" s="80"/>
      <c r="F25" s="3">
        <v>0</v>
      </c>
      <c r="G25" s="12"/>
    </row>
    <row r="26" spans="1:7" ht="17.25" customHeight="1" collapsed="1">
      <c r="A26" s="25">
        <v>3</v>
      </c>
      <c r="B26" s="81" t="s">
        <v>57</v>
      </c>
      <c r="C26" s="81"/>
      <c r="D26" s="81"/>
      <c r="E26" s="81"/>
      <c r="F26" s="3">
        <f>D13+D12</f>
        <v>5883.360000000001</v>
      </c>
      <c r="G26" s="12"/>
    </row>
    <row r="27" spans="1:7" ht="17.25" customHeight="1">
      <c r="A27" s="25">
        <v>4</v>
      </c>
      <c r="B27" s="81" t="s">
        <v>52</v>
      </c>
      <c r="C27" s="81"/>
      <c r="D27" s="81"/>
      <c r="E27" s="81"/>
      <c r="F27" s="3">
        <f>D14</f>
        <v>1642.28</v>
      </c>
      <c r="G27" s="12"/>
    </row>
    <row r="28" spans="1:7" ht="17.25" customHeight="1">
      <c r="A28" s="25">
        <v>5</v>
      </c>
      <c r="B28" s="71" t="s">
        <v>12</v>
      </c>
      <c r="C28" s="72"/>
      <c r="D28" s="72"/>
      <c r="E28" s="73"/>
      <c r="F28" s="3">
        <f>F29</f>
        <v>1104</v>
      </c>
      <c r="G28" s="12"/>
    </row>
    <row r="29" spans="1:7" ht="17.25" customHeight="1">
      <c r="A29" s="25"/>
      <c r="B29" s="71" t="s">
        <v>86</v>
      </c>
      <c r="C29" s="72"/>
      <c r="D29" s="72"/>
      <c r="E29" s="73"/>
      <c r="F29" s="3">
        <f>F38</f>
        <v>1104</v>
      </c>
      <c r="G29" s="12"/>
    </row>
    <row r="30" spans="1:7" s="28" customFormat="1" ht="21" customHeight="1">
      <c r="A30" s="26"/>
      <c r="B30" s="74" t="s">
        <v>14</v>
      </c>
      <c r="C30" s="74"/>
      <c r="D30" s="74"/>
      <c r="E30" s="74"/>
      <c r="F30" s="27">
        <f>F20+F21+F22+F27+F26+F28</f>
        <v>23394.524</v>
      </c>
      <c r="G30" s="9"/>
    </row>
    <row r="32" spans="1:6" ht="18" customHeight="1">
      <c r="A32" s="75" t="s">
        <v>83</v>
      </c>
      <c r="B32" s="76"/>
      <c r="C32" s="76"/>
      <c r="D32" s="76"/>
      <c r="E32" s="77"/>
      <c r="F32" s="3">
        <f>D7+D15-F30</f>
        <v>87507.56599999999</v>
      </c>
    </row>
    <row r="33" spans="1:6" ht="20.25" customHeight="1">
      <c r="A33" s="78" t="s">
        <v>84</v>
      </c>
      <c r="B33" s="78"/>
      <c r="C33" s="78"/>
      <c r="D33" s="78"/>
      <c r="E33" s="78"/>
      <c r="F33" s="3">
        <f>F15</f>
        <v>-20646.07</v>
      </c>
    </row>
    <row r="34" spans="1:6" ht="18" customHeight="1">
      <c r="A34" s="79" t="s">
        <v>76</v>
      </c>
      <c r="B34" s="79"/>
      <c r="C34" s="79"/>
      <c r="D34" s="79"/>
      <c r="E34" s="79"/>
      <c r="F34" s="3">
        <f>F32+F33</f>
        <v>66861.49599999998</v>
      </c>
    </row>
    <row r="35" ht="11.25" customHeight="1"/>
    <row r="37" spans="1:6" ht="15.75">
      <c r="A37" s="29" t="s">
        <v>26</v>
      </c>
      <c r="B37" s="29" t="s">
        <v>17</v>
      </c>
      <c r="C37" s="64" t="s">
        <v>38</v>
      </c>
      <c r="D37" s="65"/>
      <c r="E37" s="66"/>
      <c r="F37" s="29" t="s">
        <v>39</v>
      </c>
    </row>
    <row r="38" spans="1:6" ht="15.75">
      <c r="A38" s="4"/>
      <c r="B38" s="6">
        <v>42522</v>
      </c>
      <c r="C38" s="67" t="s">
        <v>85</v>
      </c>
      <c r="D38" s="68"/>
      <c r="E38" s="69"/>
      <c r="F38" s="7">
        <v>1104</v>
      </c>
    </row>
    <row r="39" spans="1:6" s="28" customFormat="1" ht="15.75">
      <c r="A39" s="70" t="s">
        <v>40</v>
      </c>
      <c r="B39" s="70"/>
      <c r="C39" s="70"/>
      <c r="D39" s="70"/>
      <c r="E39" s="70"/>
      <c r="F39" s="30">
        <f>SUM(F38:F38)</f>
        <v>1104</v>
      </c>
    </row>
  </sheetData>
  <sheetProtection selectLockedCells="1" selectUnlockedCells="1"/>
  <mergeCells count="21">
    <mergeCell ref="B23:E23"/>
    <mergeCell ref="A33:E33"/>
    <mergeCell ref="B28:E28"/>
    <mergeCell ref="B29:E29"/>
    <mergeCell ref="A1:F1"/>
    <mergeCell ref="A2:F2"/>
    <mergeCell ref="A17:F17"/>
    <mergeCell ref="B19:E19"/>
    <mergeCell ref="B20:E20"/>
    <mergeCell ref="B21:E21"/>
    <mergeCell ref="B22:E22"/>
    <mergeCell ref="A34:E34"/>
    <mergeCell ref="C37:E37"/>
    <mergeCell ref="C38:E38"/>
    <mergeCell ref="A39:E39"/>
    <mergeCell ref="A32:E32"/>
    <mergeCell ref="B24:E24"/>
    <mergeCell ref="B25:E25"/>
    <mergeCell ref="B26:E26"/>
    <mergeCell ref="B27:E27"/>
    <mergeCell ref="B30:E30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7"/>
  <sheetViews>
    <sheetView view="pageBreakPreview" zoomScaleSheetLayoutView="100" zoomScalePageLayoutView="0" workbookViewId="0" topLeftCell="A18">
      <selection activeCell="G15" sqref="G15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82" t="s">
        <v>41</v>
      </c>
      <c r="B1" s="82"/>
      <c r="C1" s="82"/>
      <c r="D1" s="82"/>
      <c r="E1" s="82"/>
      <c r="F1" s="82"/>
      <c r="G1" s="8"/>
    </row>
    <row r="2" spans="1:8" ht="15.75">
      <c r="A2" s="82" t="s">
        <v>71</v>
      </c>
      <c r="B2" s="82"/>
      <c r="C2" s="82"/>
      <c r="D2" s="82"/>
      <c r="E2" s="82"/>
      <c r="F2" s="82"/>
      <c r="G2" s="9"/>
      <c r="H2" s="10"/>
    </row>
    <row r="3" ht="9" customHeight="1"/>
    <row r="4" spans="1:6" ht="15.75" hidden="1" outlineLevel="1">
      <c r="A4" s="12" t="s">
        <v>72</v>
      </c>
      <c r="C4" s="12"/>
      <c r="D4" s="12"/>
      <c r="E4" s="12"/>
      <c r="F4" s="12"/>
    </row>
    <row r="5" spans="1:6" ht="15.75" hidden="1" outlineLevel="1">
      <c r="A5" s="12" t="s">
        <v>19</v>
      </c>
      <c r="C5" s="12"/>
      <c r="D5" s="12">
        <v>264.5</v>
      </c>
      <c r="E5" s="12" t="s">
        <v>20</v>
      </c>
      <c r="F5" s="12"/>
    </row>
    <row r="6" ht="9" customHeight="1" collapsed="1">
      <c r="I6" s="32"/>
    </row>
    <row r="7" spans="1:6" ht="15.75">
      <c r="A7" s="9" t="s">
        <v>21</v>
      </c>
      <c r="C7" s="9"/>
      <c r="D7" s="13">
        <f>'2014'!B27</f>
        <v>47250.83</v>
      </c>
      <c r="E7" s="9" t="s">
        <v>22</v>
      </c>
      <c r="F7" s="9"/>
    </row>
    <row r="8" spans="1:6" ht="15.75">
      <c r="A8" s="9" t="s">
        <v>23</v>
      </c>
      <c r="C8" s="12"/>
      <c r="D8" s="14">
        <f>C15</f>
        <v>-17829.53</v>
      </c>
      <c r="E8" s="12" t="s">
        <v>24</v>
      </c>
      <c r="F8" s="12"/>
    </row>
    <row r="9" spans="2:6" ht="15.75">
      <c r="B9" s="12"/>
      <c r="C9" s="12"/>
      <c r="D9" s="12"/>
      <c r="E9" s="12"/>
      <c r="F9" s="15" t="s">
        <v>25</v>
      </c>
    </row>
    <row r="10" spans="1:9" s="11" customFormat="1" ht="35.25" customHeight="1">
      <c r="A10" s="4" t="s">
        <v>26</v>
      </c>
      <c r="B10" s="16" t="s">
        <v>27</v>
      </c>
      <c r="C10" s="17" t="s">
        <v>28</v>
      </c>
      <c r="D10" s="17" t="s">
        <v>0</v>
      </c>
      <c r="E10" s="17" t="s">
        <v>29</v>
      </c>
      <c r="F10" s="17" t="s">
        <v>42</v>
      </c>
      <c r="I10" s="11" t="s">
        <v>73</v>
      </c>
    </row>
    <row r="11" spans="1:9" s="20" customFormat="1" ht="30" customHeight="1">
      <c r="A11" s="4">
        <v>1</v>
      </c>
      <c r="B11" s="18" t="s">
        <v>2</v>
      </c>
      <c r="C11" s="50">
        <v>-14965.03</v>
      </c>
      <c r="D11" s="48">
        <v>34236.24</v>
      </c>
      <c r="E11" s="48">
        <v>36234.63</v>
      </c>
      <c r="F11" s="48">
        <f>C11-D11+E11</f>
        <v>-12966.64</v>
      </c>
      <c r="G11" s="16" t="s">
        <v>44</v>
      </c>
      <c r="H11" s="16">
        <v>7.37</v>
      </c>
      <c r="I11" s="57">
        <f>H11*12*H19</f>
        <v>23392.38</v>
      </c>
    </row>
    <row r="12" spans="1:9" s="20" customFormat="1" ht="15.75">
      <c r="A12" s="4">
        <v>2</v>
      </c>
      <c r="B12" s="18" t="s">
        <v>3</v>
      </c>
      <c r="C12" s="50">
        <v>-1725.45</v>
      </c>
      <c r="D12" s="48">
        <v>3947.4</v>
      </c>
      <c r="E12" s="48">
        <v>4177.08</v>
      </c>
      <c r="F12" s="48">
        <f>C12-D12+E12</f>
        <v>-1495.7700000000004</v>
      </c>
      <c r="G12" s="16" t="s">
        <v>45</v>
      </c>
      <c r="H12" s="16">
        <v>3.2</v>
      </c>
      <c r="I12" s="58">
        <f>H12*12*H19</f>
        <v>10156.800000000001</v>
      </c>
    </row>
    <row r="13" spans="1:9" s="20" customFormat="1" ht="29.25" customHeight="1">
      <c r="A13" s="4">
        <v>3</v>
      </c>
      <c r="B13" s="18" t="s">
        <v>48</v>
      </c>
      <c r="C13" s="50">
        <v>-819.25</v>
      </c>
      <c r="D13" s="48">
        <v>1935.96</v>
      </c>
      <c r="E13" s="48">
        <v>1731.37</v>
      </c>
      <c r="F13" s="48">
        <f>C13-D13+E13</f>
        <v>-1023.8400000000001</v>
      </c>
      <c r="G13" s="16" t="s">
        <v>98</v>
      </c>
      <c r="H13" s="16">
        <v>0.69</v>
      </c>
      <c r="I13" s="58">
        <f>H13*12*H19</f>
        <v>2190.06</v>
      </c>
    </row>
    <row r="14" spans="1:8" s="20" customFormat="1" ht="30" customHeight="1">
      <c r="A14" s="4">
        <v>4</v>
      </c>
      <c r="B14" s="18" t="s">
        <v>52</v>
      </c>
      <c r="C14" s="50">
        <v>-319.8</v>
      </c>
      <c r="D14" s="48">
        <v>1364.9</v>
      </c>
      <c r="E14" s="48">
        <v>1272.26</v>
      </c>
      <c r="F14" s="48">
        <f>C14-D14+E14</f>
        <v>-412.44000000000005</v>
      </c>
      <c r="G14" s="19"/>
      <c r="H14" s="19"/>
    </row>
    <row r="15" spans="1:6" ht="19.5" customHeight="1">
      <c r="A15" s="4"/>
      <c r="B15" s="18" t="s">
        <v>4</v>
      </c>
      <c r="C15" s="49">
        <f>SUM(C11:C14)</f>
        <v>-17829.53</v>
      </c>
      <c r="D15" s="49">
        <f>SUM(D11:D14)</f>
        <v>41484.5</v>
      </c>
      <c r="E15" s="49">
        <f>SUM(E11:E14)</f>
        <v>43415.340000000004</v>
      </c>
      <c r="F15" s="49">
        <f>SUM(F11:F14)</f>
        <v>-15898.69</v>
      </c>
    </row>
    <row r="16" ht="11.25" customHeight="1"/>
    <row r="17" spans="1:6" ht="15.75">
      <c r="A17" s="82" t="s">
        <v>30</v>
      </c>
      <c r="B17" s="82"/>
      <c r="C17" s="82"/>
      <c r="D17" s="82"/>
      <c r="E17" s="82"/>
      <c r="F17" s="82"/>
    </row>
    <row r="18" spans="1:8" ht="15.75">
      <c r="A18" s="31"/>
      <c r="B18" s="8"/>
      <c r="C18" s="8"/>
      <c r="D18" s="8"/>
      <c r="E18" s="8"/>
      <c r="F18" s="8"/>
      <c r="H18" s="5" t="s">
        <v>31</v>
      </c>
    </row>
    <row r="19" spans="1:8" ht="33" customHeight="1">
      <c r="A19" s="17" t="s">
        <v>43</v>
      </c>
      <c r="B19" s="83" t="s">
        <v>6</v>
      </c>
      <c r="C19" s="83"/>
      <c r="D19" s="83"/>
      <c r="E19" s="83"/>
      <c r="F19" s="21" t="s">
        <v>18</v>
      </c>
      <c r="G19" s="22"/>
      <c r="H19" s="5">
        <f>D5</f>
        <v>264.5</v>
      </c>
    </row>
    <row r="20" spans="1:10" ht="18" customHeight="1">
      <c r="A20" s="23">
        <v>1</v>
      </c>
      <c r="B20" s="84" t="s">
        <v>8</v>
      </c>
      <c r="C20" s="84"/>
      <c r="D20" s="84"/>
      <c r="E20" s="84"/>
      <c r="F20" s="1">
        <f>I12</f>
        <v>10156.800000000001</v>
      </c>
      <c r="G20" s="24"/>
      <c r="H20" s="5" t="s">
        <v>32</v>
      </c>
      <c r="I20" s="5" t="s">
        <v>33</v>
      </c>
      <c r="J20" s="5" t="s">
        <v>34</v>
      </c>
    </row>
    <row r="21" spans="1:7" ht="36" customHeight="1">
      <c r="A21" s="25">
        <v>2</v>
      </c>
      <c r="B21" s="80" t="s">
        <v>74</v>
      </c>
      <c r="C21" s="80"/>
      <c r="D21" s="80"/>
      <c r="E21" s="80"/>
      <c r="F21" s="2">
        <f>I13</f>
        <v>2190.06</v>
      </c>
      <c r="G21" s="24"/>
    </row>
    <row r="22" spans="1:7" ht="18" customHeight="1" hidden="1" outlineLevel="1">
      <c r="A22" s="25">
        <v>3</v>
      </c>
      <c r="B22" s="80" t="s">
        <v>12</v>
      </c>
      <c r="C22" s="80"/>
      <c r="D22" s="80"/>
      <c r="E22" s="80"/>
      <c r="F22" s="2">
        <f>F23+F24+F25</f>
        <v>0</v>
      </c>
      <c r="G22" s="24"/>
    </row>
    <row r="23" spans="1:7" ht="16.5" customHeight="1" hidden="1" outlineLevel="1">
      <c r="A23" s="25" t="s">
        <v>13</v>
      </c>
      <c r="B23" s="80" t="s">
        <v>35</v>
      </c>
      <c r="C23" s="80"/>
      <c r="D23" s="80"/>
      <c r="E23" s="80"/>
      <c r="F23" s="3">
        <v>0</v>
      </c>
      <c r="G23" s="12"/>
    </row>
    <row r="24" spans="1:7" ht="16.5" customHeight="1" hidden="1" outlineLevel="1">
      <c r="A24" s="25" t="s">
        <v>13</v>
      </c>
      <c r="B24" s="80" t="s">
        <v>36</v>
      </c>
      <c r="C24" s="80"/>
      <c r="D24" s="80"/>
      <c r="E24" s="80"/>
      <c r="F24" s="3">
        <v>0</v>
      </c>
      <c r="G24" s="12"/>
    </row>
    <row r="25" spans="1:7" ht="16.5" customHeight="1" hidden="1" outlineLevel="1">
      <c r="A25" s="25" t="s">
        <v>13</v>
      </c>
      <c r="B25" s="80" t="s">
        <v>37</v>
      </c>
      <c r="C25" s="80"/>
      <c r="D25" s="80"/>
      <c r="E25" s="80"/>
      <c r="F25" s="3">
        <v>0</v>
      </c>
      <c r="G25" s="12"/>
    </row>
    <row r="26" spans="1:7" ht="17.25" customHeight="1" collapsed="1">
      <c r="A26" s="25">
        <v>3</v>
      </c>
      <c r="B26" s="81" t="s">
        <v>57</v>
      </c>
      <c r="C26" s="81"/>
      <c r="D26" s="81"/>
      <c r="E26" s="81"/>
      <c r="F26" s="3">
        <f>D13+D12</f>
        <v>5883.360000000001</v>
      </c>
      <c r="G26" s="12"/>
    </row>
    <row r="27" spans="1:7" ht="17.25" customHeight="1">
      <c r="A27" s="25">
        <v>4</v>
      </c>
      <c r="B27" s="81" t="s">
        <v>52</v>
      </c>
      <c r="C27" s="81"/>
      <c r="D27" s="81"/>
      <c r="E27" s="81"/>
      <c r="F27" s="3">
        <f>D14</f>
        <v>1364.9</v>
      </c>
      <c r="G27" s="12"/>
    </row>
    <row r="28" spans="1:7" s="28" customFormat="1" ht="21" customHeight="1">
      <c r="A28" s="26"/>
      <c r="B28" s="74" t="s">
        <v>14</v>
      </c>
      <c r="C28" s="74"/>
      <c r="D28" s="74"/>
      <c r="E28" s="74"/>
      <c r="F28" s="27">
        <f>F20+F21+F22+F27+F26</f>
        <v>19595.120000000003</v>
      </c>
      <c r="G28" s="9"/>
    </row>
    <row r="30" spans="1:6" ht="18" customHeight="1">
      <c r="A30" s="59" t="s">
        <v>77</v>
      </c>
      <c r="B30" s="59"/>
      <c r="C30" s="59"/>
      <c r="D30" s="59"/>
      <c r="E30" s="59"/>
      <c r="F30" s="3">
        <f>D7+D15-F28</f>
        <v>69140.20999999999</v>
      </c>
    </row>
    <row r="31" spans="1:6" ht="20.25" customHeight="1">
      <c r="A31" s="78" t="s">
        <v>75</v>
      </c>
      <c r="B31" s="78"/>
      <c r="C31" s="78"/>
      <c r="D31" s="78"/>
      <c r="E31" s="78"/>
      <c r="F31" s="3">
        <f>F15</f>
        <v>-15898.69</v>
      </c>
    </row>
    <row r="32" spans="1:6" ht="18" customHeight="1">
      <c r="A32" s="79" t="s">
        <v>76</v>
      </c>
      <c r="B32" s="79"/>
      <c r="C32" s="79"/>
      <c r="D32" s="79"/>
      <c r="E32" s="79"/>
      <c r="F32" s="3">
        <f>F30+F31</f>
        <v>53241.51999999999</v>
      </c>
    </row>
    <row r="33" ht="11.25" customHeight="1"/>
    <row r="35" spans="1:6" ht="15.75">
      <c r="A35" s="29" t="s">
        <v>26</v>
      </c>
      <c r="B35" s="29" t="s">
        <v>17</v>
      </c>
      <c r="C35" s="64" t="s">
        <v>38</v>
      </c>
      <c r="D35" s="65"/>
      <c r="E35" s="66"/>
      <c r="F35" s="29" t="s">
        <v>39</v>
      </c>
    </row>
    <row r="36" spans="1:6" ht="15.75">
      <c r="A36" s="4"/>
      <c r="B36" s="6"/>
      <c r="C36" s="67"/>
      <c r="D36" s="68"/>
      <c r="E36" s="69"/>
      <c r="F36" s="7"/>
    </row>
    <row r="37" spans="1:6" s="28" customFormat="1" ht="15.75">
      <c r="A37" s="70" t="s">
        <v>40</v>
      </c>
      <c r="B37" s="70"/>
      <c r="C37" s="70"/>
      <c r="D37" s="70"/>
      <c r="E37" s="70"/>
      <c r="F37" s="30">
        <f>SUM(F36:F36)</f>
        <v>0</v>
      </c>
    </row>
  </sheetData>
  <sheetProtection selectLockedCells="1" selectUnlockedCells="1"/>
  <mergeCells count="18">
    <mergeCell ref="A1:F1"/>
    <mergeCell ref="A2:F2"/>
    <mergeCell ref="A17:F17"/>
    <mergeCell ref="B19:E19"/>
    <mergeCell ref="B20:E20"/>
    <mergeCell ref="B21:E21"/>
    <mergeCell ref="B22:E22"/>
    <mergeCell ref="B23:E23"/>
    <mergeCell ref="B24:E24"/>
    <mergeCell ref="B25:E25"/>
    <mergeCell ref="B27:E27"/>
    <mergeCell ref="B26:E26"/>
    <mergeCell ref="C36:E36"/>
    <mergeCell ref="A37:E37"/>
    <mergeCell ref="A31:E31"/>
    <mergeCell ref="A32:E32"/>
    <mergeCell ref="C35:E35"/>
    <mergeCell ref="B28:E28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7"/>
  <sheetViews>
    <sheetView view="pageBreakPreview" zoomScaleSheetLayoutView="100" zoomScalePageLayoutView="0" workbookViewId="0" topLeftCell="A1">
      <selection activeCell="F11" sqref="F11:F14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82" t="s">
        <v>41</v>
      </c>
      <c r="B1" s="82"/>
      <c r="C1" s="82"/>
      <c r="D1" s="82"/>
      <c r="E1" s="82"/>
      <c r="F1" s="82"/>
      <c r="G1" s="60"/>
    </row>
    <row r="2" spans="1:8" ht="15.75">
      <c r="A2" s="82" t="s">
        <v>71</v>
      </c>
      <c r="B2" s="82"/>
      <c r="C2" s="82"/>
      <c r="D2" s="82"/>
      <c r="E2" s="82"/>
      <c r="F2" s="82"/>
      <c r="G2" s="9"/>
      <c r="H2" s="10"/>
    </row>
    <row r="3" ht="9" customHeight="1"/>
    <row r="4" spans="1:6" ht="15.75" hidden="1" outlineLevel="1">
      <c r="A4" s="12" t="s">
        <v>72</v>
      </c>
      <c r="C4" s="12"/>
      <c r="D4" s="12"/>
      <c r="E4" s="12"/>
      <c r="F4" s="12"/>
    </row>
    <row r="5" spans="1:6" ht="15.75" hidden="1" outlineLevel="1">
      <c r="A5" s="12" t="s">
        <v>19</v>
      </c>
      <c r="C5" s="12"/>
      <c r="D5" s="12">
        <v>264.5</v>
      </c>
      <c r="E5" s="12" t="s">
        <v>20</v>
      </c>
      <c r="F5" s="12"/>
    </row>
    <row r="6" ht="9" customHeight="1" collapsed="1">
      <c r="I6" s="32"/>
    </row>
    <row r="7" spans="1:6" ht="15.75">
      <c r="A7" s="9"/>
      <c r="C7" s="9"/>
      <c r="D7" s="13"/>
      <c r="E7" s="9"/>
      <c r="F7" s="9"/>
    </row>
    <row r="8" spans="1:6" ht="15.75">
      <c r="A8" s="9" t="s">
        <v>23</v>
      </c>
      <c r="C8" s="12"/>
      <c r="D8" s="14">
        <f>C15</f>
        <v>-17829.53</v>
      </c>
      <c r="E8" s="12" t="s">
        <v>24</v>
      </c>
      <c r="F8" s="12"/>
    </row>
    <row r="9" spans="2:6" ht="15.75">
      <c r="B9" s="12"/>
      <c r="C9" s="12"/>
      <c r="D9" s="12"/>
      <c r="E9" s="12"/>
      <c r="F9" s="15" t="s">
        <v>25</v>
      </c>
    </row>
    <row r="10" spans="1:9" s="11" customFormat="1" ht="35.25" customHeight="1">
      <c r="A10" s="4" t="s">
        <v>26</v>
      </c>
      <c r="B10" s="16" t="s">
        <v>27</v>
      </c>
      <c r="C10" s="17" t="s">
        <v>28</v>
      </c>
      <c r="D10" s="17" t="s">
        <v>0</v>
      </c>
      <c r="E10" s="17" t="s">
        <v>29</v>
      </c>
      <c r="F10" s="17" t="s">
        <v>42</v>
      </c>
      <c r="I10" s="11" t="s">
        <v>73</v>
      </c>
    </row>
    <row r="11" spans="1:9" s="20" customFormat="1" ht="30" customHeight="1">
      <c r="A11" s="4">
        <v>1</v>
      </c>
      <c r="B11" s="18" t="s">
        <v>2</v>
      </c>
      <c r="C11" s="50">
        <v>-14965.03</v>
      </c>
      <c r="D11" s="48">
        <v>34236.24</v>
      </c>
      <c r="E11" s="48">
        <v>36234.63</v>
      </c>
      <c r="F11" s="48">
        <f>C11-D11+E11</f>
        <v>-12966.64</v>
      </c>
      <c r="G11" s="16" t="s">
        <v>44</v>
      </c>
      <c r="H11" s="16">
        <v>7.37</v>
      </c>
      <c r="I11" s="57">
        <f>H11*12*H19</f>
        <v>23392.38</v>
      </c>
    </row>
    <row r="12" spans="1:9" s="20" customFormat="1" ht="15.75">
      <c r="A12" s="4">
        <v>2</v>
      </c>
      <c r="B12" s="18" t="s">
        <v>3</v>
      </c>
      <c r="C12" s="50">
        <v>-1725.45</v>
      </c>
      <c r="D12" s="48">
        <v>3947.4</v>
      </c>
      <c r="E12" s="48">
        <v>4177.08</v>
      </c>
      <c r="F12" s="48">
        <f>C12-D12+E12</f>
        <v>-1495.7700000000004</v>
      </c>
      <c r="G12" s="16" t="s">
        <v>45</v>
      </c>
      <c r="H12" s="16">
        <v>3.2</v>
      </c>
      <c r="I12" s="58">
        <f>H12*12*H19</f>
        <v>10156.800000000001</v>
      </c>
    </row>
    <row r="13" spans="1:9" s="20" customFormat="1" ht="29.25" customHeight="1">
      <c r="A13" s="4">
        <v>3</v>
      </c>
      <c r="B13" s="18" t="s">
        <v>48</v>
      </c>
      <c r="C13" s="50">
        <v>-819.25</v>
      </c>
      <c r="D13" s="48">
        <v>1935.36</v>
      </c>
      <c r="E13" s="48">
        <v>1731.37</v>
      </c>
      <c r="F13" s="48">
        <f>C13-D13+E13</f>
        <v>-1023.2399999999998</v>
      </c>
      <c r="G13" s="16" t="s">
        <v>58</v>
      </c>
      <c r="H13" s="16">
        <f>1.41+0.69</f>
        <v>2.0999999999999996</v>
      </c>
      <c r="I13" s="58">
        <f>H13*12*H19</f>
        <v>6665.399999999999</v>
      </c>
    </row>
    <row r="14" spans="1:8" s="20" customFormat="1" ht="30" customHeight="1">
      <c r="A14" s="4">
        <v>4</v>
      </c>
      <c r="B14" s="18" t="s">
        <v>52</v>
      </c>
      <c r="C14" s="50">
        <v>-319.8</v>
      </c>
      <c r="D14" s="48">
        <v>1364.9</v>
      </c>
      <c r="E14" s="48">
        <v>1272.26</v>
      </c>
      <c r="F14" s="48">
        <f>C14-D14+E14</f>
        <v>-412.44000000000005</v>
      </c>
      <c r="G14" s="19"/>
      <c r="H14" s="19"/>
    </row>
    <row r="15" spans="1:6" ht="19.5" customHeight="1">
      <c r="A15" s="4"/>
      <c r="B15" s="18" t="s">
        <v>4</v>
      </c>
      <c r="C15" s="49">
        <f>SUM(C11:C14)</f>
        <v>-17829.53</v>
      </c>
      <c r="D15" s="49">
        <f>SUM(D11:D14)</f>
        <v>41483.9</v>
      </c>
      <c r="E15" s="49">
        <f>SUM(E11:E14)</f>
        <v>43415.340000000004</v>
      </c>
      <c r="F15" s="49">
        <f>SUM(F11:F14)</f>
        <v>-15898.09</v>
      </c>
    </row>
    <row r="16" ht="11.25" customHeight="1"/>
    <row r="17" spans="1:6" ht="15.75">
      <c r="A17" s="82" t="s">
        <v>30</v>
      </c>
      <c r="B17" s="82"/>
      <c r="C17" s="82"/>
      <c r="D17" s="82"/>
      <c r="E17" s="82"/>
      <c r="F17" s="82"/>
    </row>
    <row r="18" spans="1:8" ht="15.75">
      <c r="A18" s="60"/>
      <c r="B18" s="60"/>
      <c r="C18" s="60"/>
      <c r="D18" s="60"/>
      <c r="E18" s="60"/>
      <c r="F18" s="60"/>
      <c r="H18" s="5" t="s">
        <v>31</v>
      </c>
    </row>
    <row r="19" spans="1:8" ht="33" customHeight="1">
      <c r="A19" s="17" t="s">
        <v>43</v>
      </c>
      <c r="B19" s="83" t="s">
        <v>6</v>
      </c>
      <c r="C19" s="83"/>
      <c r="D19" s="83"/>
      <c r="E19" s="83"/>
      <c r="F19" s="21" t="s">
        <v>18</v>
      </c>
      <c r="G19" s="22"/>
      <c r="H19" s="5">
        <f>D5</f>
        <v>264.5</v>
      </c>
    </row>
    <row r="20" spans="1:10" ht="18" customHeight="1">
      <c r="A20" s="23">
        <v>1</v>
      </c>
      <c r="B20" s="84" t="s">
        <v>8</v>
      </c>
      <c r="C20" s="84"/>
      <c r="D20" s="84"/>
      <c r="E20" s="84"/>
      <c r="F20" s="1">
        <f>I12</f>
        <v>10156.800000000001</v>
      </c>
      <c r="G20" s="24"/>
      <c r="H20" s="5" t="s">
        <v>32</v>
      </c>
      <c r="I20" s="5" t="s">
        <v>33</v>
      </c>
      <c r="J20" s="5" t="s">
        <v>34</v>
      </c>
    </row>
    <row r="21" spans="1:7" ht="36" customHeight="1">
      <c r="A21" s="25">
        <v>2</v>
      </c>
      <c r="B21" s="80" t="s">
        <v>74</v>
      </c>
      <c r="C21" s="80"/>
      <c r="D21" s="80"/>
      <c r="E21" s="80"/>
      <c r="F21" s="2">
        <f>I13</f>
        <v>6665.399999999999</v>
      </c>
      <c r="G21" s="24"/>
    </row>
    <row r="22" spans="1:7" ht="18" customHeight="1" hidden="1" outlineLevel="1">
      <c r="A22" s="25">
        <v>3</v>
      </c>
      <c r="B22" s="80" t="s">
        <v>12</v>
      </c>
      <c r="C22" s="80"/>
      <c r="D22" s="80"/>
      <c r="E22" s="80"/>
      <c r="F22" s="2">
        <f>F23+F24+F25</f>
        <v>0</v>
      </c>
      <c r="G22" s="24"/>
    </row>
    <row r="23" spans="1:7" ht="16.5" customHeight="1" hidden="1" outlineLevel="1">
      <c r="A23" s="25" t="s">
        <v>13</v>
      </c>
      <c r="B23" s="80" t="s">
        <v>35</v>
      </c>
      <c r="C23" s="80"/>
      <c r="D23" s="80"/>
      <c r="E23" s="80"/>
      <c r="F23" s="3">
        <v>0</v>
      </c>
      <c r="G23" s="12"/>
    </row>
    <row r="24" spans="1:7" ht="16.5" customHeight="1" hidden="1" outlineLevel="1">
      <c r="A24" s="25" t="s">
        <v>13</v>
      </c>
      <c r="B24" s="80" t="s">
        <v>36</v>
      </c>
      <c r="C24" s="80"/>
      <c r="D24" s="80"/>
      <c r="E24" s="80"/>
      <c r="F24" s="3">
        <v>0</v>
      </c>
      <c r="G24" s="12"/>
    </row>
    <row r="25" spans="1:7" ht="16.5" customHeight="1" hidden="1" outlineLevel="1">
      <c r="A25" s="25" t="s">
        <v>13</v>
      </c>
      <c r="B25" s="80" t="s">
        <v>37</v>
      </c>
      <c r="C25" s="80"/>
      <c r="D25" s="80"/>
      <c r="E25" s="80"/>
      <c r="F25" s="3">
        <v>0</v>
      </c>
      <c r="G25" s="12"/>
    </row>
    <row r="26" spans="1:7" ht="17.25" customHeight="1" collapsed="1">
      <c r="A26" s="25">
        <v>3</v>
      </c>
      <c r="B26" s="81" t="s">
        <v>57</v>
      </c>
      <c r="C26" s="81"/>
      <c r="D26" s="81"/>
      <c r="E26" s="81"/>
      <c r="F26" s="3">
        <f>D13+D12</f>
        <v>5882.76</v>
      </c>
      <c r="G26" s="12"/>
    </row>
    <row r="27" spans="1:7" ht="17.25" customHeight="1">
      <c r="A27" s="25">
        <v>4</v>
      </c>
      <c r="B27" s="81" t="s">
        <v>52</v>
      </c>
      <c r="C27" s="81"/>
      <c r="D27" s="81"/>
      <c r="E27" s="81"/>
      <c r="F27" s="3">
        <f>D14</f>
        <v>1364.9</v>
      </c>
      <c r="G27" s="12"/>
    </row>
    <row r="28" spans="1:7" s="28" customFormat="1" ht="21" customHeight="1">
      <c r="A28" s="26"/>
      <c r="B28" s="74" t="s">
        <v>14</v>
      </c>
      <c r="C28" s="74"/>
      <c r="D28" s="74"/>
      <c r="E28" s="74"/>
      <c r="F28" s="27">
        <f>F20+F21+F22+F27+F26</f>
        <v>24069.86</v>
      </c>
      <c r="G28" s="9"/>
    </row>
    <row r="30" spans="1:6" ht="18" customHeight="1">
      <c r="A30" s="61" t="s">
        <v>77</v>
      </c>
      <c r="B30" s="61"/>
      <c r="C30" s="61"/>
      <c r="D30" s="61"/>
      <c r="E30" s="61"/>
      <c r="F30" s="3">
        <f>D7+D15-F28</f>
        <v>17414.04</v>
      </c>
    </row>
    <row r="31" spans="1:6" ht="20.25" customHeight="1">
      <c r="A31" s="78" t="s">
        <v>75</v>
      </c>
      <c r="B31" s="78"/>
      <c r="C31" s="78"/>
      <c r="D31" s="78"/>
      <c r="E31" s="78"/>
      <c r="F31" s="3">
        <f>F15</f>
        <v>-15898.09</v>
      </c>
    </row>
    <row r="32" spans="1:6" ht="18" customHeight="1">
      <c r="A32" s="79" t="s">
        <v>76</v>
      </c>
      <c r="B32" s="79"/>
      <c r="C32" s="79"/>
      <c r="D32" s="79"/>
      <c r="E32" s="79"/>
      <c r="F32" s="3">
        <f>F30+F31</f>
        <v>1515.9500000000007</v>
      </c>
    </row>
    <row r="33" ht="11.25" customHeight="1"/>
    <row r="35" spans="1:6" ht="15.75">
      <c r="A35" s="29" t="s">
        <v>26</v>
      </c>
      <c r="B35" s="29" t="s">
        <v>17</v>
      </c>
      <c r="C35" s="64" t="s">
        <v>38</v>
      </c>
      <c r="D35" s="65"/>
      <c r="E35" s="66"/>
      <c r="F35" s="29" t="s">
        <v>39</v>
      </c>
    </row>
    <row r="36" spans="1:6" ht="15.75">
      <c r="A36" s="4"/>
      <c r="B36" s="6"/>
      <c r="C36" s="67"/>
      <c r="D36" s="68"/>
      <c r="E36" s="69"/>
      <c r="F36" s="7"/>
    </row>
    <row r="37" spans="1:6" s="28" customFormat="1" ht="15.75">
      <c r="A37" s="70" t="s">
        <v>40</v>
      </c>
      <c r="B37" s="70"/>
      <c r="C37" s="70"/>
      <c r="D37" s="70"/>
      <c r="E37" s="70"/>
      <c r="F37" s="30">
        <f>SUM(F36:F36)</f>
        <v>0</v>
      </c>
    </row>
  </sheetData>
  <sheetProtection selectLockedCells="1" selectUnlockedCells="1"/>
  <mergeCells count="18">
    <mergeCell ref="B28:E28"/>
    <mergeCell ref="A31:E31"/>
    <mergeCell ref="A32:E32"/>
    <mergeCell ref="C35:E35"/>
    <mergeCell ref="C36:E36"/>
    <mergeCell ref="A37:E37"/>
    <mergeCell ref="B22:E22"/>
    <mergeCell ref="B23:E23"/>
    <mergeCell ref="B24:E24"/>
    <mergeCell ref="B25:E25"/>
    <mergeCell ref="B26:E26"/>
    <mergeCell ref="B27:E27"/>
    <mergeCell ref="A1:F1"/>
    <mergeCell ref="A2:F2"/>
    <mergeCell ref="A17:F17"/>
    <mergeCell ref="B19:E19"/>
    <mergeCell ref="B20:E20"/>
    <mergeCell ref="B21:E21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9">
      <selection activeCell="E9" sqref="E9:E12"/>
    </sheetView>
  </sheetViews>
  <sheetFormatPr defaultColWidth="9.140625" defaultRowHeight="12.75"/>
  <cols>
    <col min="1" max="1" width="26.57421875" style="0" customWidth="1"/>
    <col min="2" max="2" width="26.140625" style="0" customWidth="1"/>
    <col min="3" max="4" width="15.28125" style="0" customWidth="1"/>
    <col min="5" max="5" width="21.421875" style="0" customWidth="1"/>
  </cols>
  <sheetData>
    <row r="1" spans="1:5" ht="18.75">
      <c r="A1" s="89" t="s">
        <v>46</v>
      </c>
      <c r="B1" s="89"/>
      <c r="C1" s="89"/>
      <c r="D1" s="89"/>
      <c r="E1" s="89"/>
    </row>
    <row r="2" spans="1:5" ht="18.75">
      <c r="A2" s="89" t="s">
        <v>59</v>
      </c>
      <c r="B2" s="89"/>
      <c r="C2" s="89"/>
      <c r="D2" s="89"/>
      <c r="E2" s="89"/>
    </row>
    <row r="3" ht="18.75">
      <c r="A3" s="33"/>
    </row>
    <row r="4" ht="18.75">
      <c r="A4" s="33" t="s">
        <v>60</v>
      </c>
    </row>
    <row r="5" ht="18.75">
      <c r="A5" s="33" t="s">
        <v>61</v>
      </c>
    </row>
    <row r="6" ht="18.75">
      <c r="A6" s="40"/>
    </row>
    <row r="7" ht="16.5" thickBot="1">
      <c r="A7" s="34" t="s">
        <v>62</v>
      </c>
    </row>
    <row r="8" spans="1:5" ht="50.25" customHeight="1" thickBot="1">
      <c r="A8" s="35"/>
      <c r="B8" s="36" t="s">
        <v>47</v>
      </c>
      <c r="C8" s="36" t="s">
        <v>0</v>
      </c>
      <c r="D8" s="36" t="s">
        <v>1</v>
      </c>
      <c r="E8" s="36" t="s">
        <v>23</v>
      </c>
    </row>
    <row r="9" spans="1:5" ht="19.5" thickBot="1">
      <c r="A9" s="37" t="s">
        <v>2</v>
      </c>
      <c r="B9" s="38">
        <v>11015.95</v>
      </c>
      <c r="C9" s="38">
        <v>34236.24</v>
      </c>
      <c r="D9" s="38">
        <v>30287.16</v>
      </c>
      <c r="E9" s="38">
        <v>14965.03</v>
      </c>
    </row>
    <row r="10" spans="1:5" ht="19.5" thickBot="1">
      <c r="A10" s="37" t="s">
        <v>3</v>
      </c>
      <c r="B10" s="38">
        <v>1270.11</v>
      </c>
      <c r="C10" s="38">
        <v>3947.4</v>
      </c>
      <c r="D10" s="38">
        <v>3492.06</v>
      </c>
      <c r="E10" s="38">
        <v>1725.45</v>
      </c>
    </row>
    <row r="11" spans="1:5" ht="38.25" thickBot="1">
      <c r="A11" s="37" t="s">
        <v>48</v>
      </c>
      <c r="B11" s="38">
        <v>655.98</v>
      </c>
      <c r="C11" s="38">
        <v>1935.96</v>
      </c>
      <c r="D11" s="38">
        <v>1772.69</v>
      </c>
      <c r="E11" s="38">
        <v>819.25</v>
      </c>
    </row>
    <row r="12" spans="1:5" ht="19.5" customHeight="1" thickBot="1">
      <c r="A12" s="37" t="s">
        <v>52</v>
      </c>
      <c r="B12" s="38">
        <v>215.02</v>
      </c>
      <c r="C12" s="38">
        <v>1209.75</v>
      </c>
      <c r="D12" s="38">
        <v>1104.97</v>
      </c>
      <c r="E12" s="38">
        <v>319.8</v>
      </c>
    </row>
    <row r="13" spans="1:5" ht="19.5" thickBot="1">
      <c r="A13" s="37" t="s">
        <v>4</v>
      </c>
      <c r="B13" s="39">
        <v>13157.06</v>
      </c>
      <c r="C13" s="39">
        <v>41329.35</v>
      </c>
      <c r="D13" s="39">
        <v>36656.88</v>
      </c>
      <c r="E13" s="39">
        <v>17829.53</v>
      </c>
    </row>
    <row r="14" ht="15">
      <c r="A14" s="45"/>
    </row>
    <row r="15" ht="15">
      <c r="A15" s="45"/>
    </row>
    <row r="16" ht="19.5" thickBot="1">
      <c r="A16" s="40" t="s">
        <v>5</v>
      </c>
    </row>
    <row r="17" spans="1:3" ht="38.25" thickBot="1">
      <c r="A17" s="41" t="s">
        <v>49</v>
      </c>
      <c r="B17" s="36" t="s">
        <v>6</v>
      </c>
      <c r="C17" s="36" t="s">
        <v>18</v>
      </c>
    </row>
    <row r="18" spans="1:3" ht="19.5" thickBot="1">
      <c r="A18" s="42" t="s">
        <v>7</v>
      </c>
      <c r="B18" s="43" t="s">
        <v>3</v>
      </c>
      <c r="C18" s="38">
        <v>5883.36</v>
      </c>
    </row>
    <row r="19" spans="1:3" ht="19.5" thickBot="1">
      <c r="A19" s="42" t="s">
        <v>9</v>
      </c>
      <c r="B19" s="43" t="s">
        <v>53</v>
      </c>
      <c r="C19" s="38">
        <v>2190.06</v>
      </c>
    </row>
    <row r="20" spans="1:3" ht="38.25" thickBot="1">
      <c r="A20" s="42" t="s">
        <v>10</v>
      </c>
      <c r="B20" s="43" t="s">
        <v>52</v>
      </c>
      <c r="C20" s="38">
        <v>1209.75</v>
      </c>
    </row>
    <row r="21" spans="1:3" ht="19.5" thickBot="1">
      <c r="A21" s="42" t="s">
        <v>11</v>
      </c>
      <c r="B21" s="43" t="s">
        <v>8</v>
      </c>
      <c r="C21" s="38">
        <v>10156.8</v>
      </c>
    </row>
    <row r="22" spans="1:3" ht="38.25" thickBot="1">
      <c r="A22" s="42" t="s">
        <v>54</v>
      </c>
      <c r="B22" s="43" t="s">
        <v>12</v>
      </c>
      <c r="C22" s="38">
        <v>492</v>
      </c>
    </row>
    <row r="23" spans="1:3" ht="38.25" thickBot="1">
      <c r="A23" s="42" t="s">
        <v>13</v>
      </c>
      <c r="B23" s="43" t="s">
        <v>63</v>
      </c>
      <c r="C23" s="38">
        <v>492</v>
      </c>
    </row>
    <row r="24" spans="1:3" ht="19.5" thickBot="1">
      <c r="A24" s="42" t="s">
        <v>55</v>
      </c>
      <c r="B24" s="43" t="s">
        <v>56</v>
      </c>
      <c r="C24" s="38">
        <v>444.36</v>
      </c>
    </row>
    <row r="25" spans="1:3" ht="38.25" thickBot="1">
      <c r="A25" s="37"/>
      <c r="B25" s="44" t="s">
        <v>50</v>
      </c>
      <c r="C25" s="39">
        <v>20376.33</v>
      </c>
    </row>
    <row r="26" ht="15.75" thickBot="1">
      <c r="A26" s="45"/>
    </row>
    <row r="27" spans="1:2" ht="57" thickBot="1">
      <c r="A27" s="51" t="s">
        <v>64</v>
      </c>
      <c r="B27" s="36">
        <v>47250.83</v>
      </c>
    </row>
    <row r="28" spans="1:2" ht="57" thickBot="1">
      <c r="A28" s="37" t="s">
        <v>15</v>
      </c>
      <c r="B28" s="39">
        <v>17829.53</v>
      </c>
    </row>
    <row r="29" spans="1:2" ht="38.25" thickBot="1">
      <c r="A29" s="42" t="s">
        <v>16</v>
      </c>
      <c r="B29" s="38" t="s">
        <v>65</v>
      </c>
    </row>
    <row r="30" spans="1:2" ht="38.25" thickBot="1">
      <c r="A30" s="42" t="s">
        <v>51</v>
      </c>
      <c r="B30" s="38">
        <v>14965.03</v>
      </c>
    </row>
    <row r="31" ht="15">
      <c r="A31" s="45"/>
    </row>
    <row r="32" ht="15.75">
      <c r="A32" s="46" t="s">
        <v>66</v>
      </c>
    </row>
    <row r="33" ht="15">
      <c r="A33" s="45"/>
    </row>
    <row r="34" ht="15">
      <c r="A34" s="45"/>
    </row>
    <row r="35" ht="15">
      <c r="A35" s="45"/>
    </row>
    <row r="36" ht="15.75">
      <c r="A36" s="53"/>
    </row>
    <row r="37" ht="18.75">
      <c r="A37" s="54" t="s">
        <v>67</v>
      </c>
    </row>
    <row r="38" ht="18.75">
      <c r="A38" s="33"/>
    </row>
    <row r="39" spans="1:7" ht="15.75" thickBot="1">
      <c r="A39" s="52"/>
      <c r="B39" s="90"/>
      <c r="C39" s="90"/>
      <c r="D39" s="91"/>
      <c r="E39" s="91"/>
      <c r="F39" s="91"/>
      <c r="G39" s="52"/>
    </row>
    <row r="40" spans="1:7" ht="16.5" thickBot="1">
      <c r="A40" s="92" t="s">
        <v>17</v>
      </c>
      <c r="B40" s="93"/>
      <c r="C40" s="92" t="s">
        <v>38</v>
      </c>
      <c r="D40" s="93"/>
      <c r="E40" s="55" t="s">
        <v>68</v>
      </c>
      <c r="F40" s="87"/>
      <c r="G40" s="88"/>
    </row>
    <row r="41" spans="1:7" ht="15.75" thickBot="1">
      <c r="A41" s="85" t="s">
        <v>69</v>
      </c>
      <c r="B41" s="86"/>
      <c r="C41" s="85" t="s">
        <v>70</v>
      </c>
      <c r="D41" s="86"/>
      <c r="E41" s="47">
        <v>492</v>
      </c>
      <c r="F41" s="87"/>
      <c r="G41" s="88"/>
    </row>
    <row r="42" spans="1:7" ht="15">
      <c r="A42" s="56"/>
      <c r="B42" s="56"/>
      <c r="C42" s="56"/>
      <c r="D42" s="56"/>
      <c r="E42" s="56"/>
      <c r="F42" s="56"/>
      <c r="G42" s="56"/>
    </row>
    <row r="43" ht="18.75">
      <c r="A43" s="54"/>
    </row>
  </sheetData>
  <sheetProtection/>
  <mergeCells count="10">
    <mergeCell ref="A41:B41"/>
    <mergeCell ref="C41:D41"/>
    <mergeCell ref="F41:G41"/>
    <mergeCell ref="A1:E1"/>
    <mergeCell ref="A2:E2"/>
    <mergeCell ref="B39:C39"/>
    <mergeCell ref="D39:F39"/>
    <mergeCell ref="A40:B40"/>
    <mergeCell ref="C40:D40"/>
    <mergeCell ref="F40:G4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2017-08-03T11:20:20Z</cp:lastPrinted>
  <dcterms:created xsi:type="dcterms:W3CDTF">2015-10-12T10:40:12Z</dcterms:created>
  <dcterms:modified xsi:type="dcterms:W3CDTF">2018-03-02T14:05:53Z</dcterms:modified>
  <cp:category/>
  <cp:version/>
  <cp:contentType/>
  <cp:contentStatus/>
</cp:coreProperties>
</file>