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 (2)" sheetId="3" r:id="rId3"/>
    <sheet name="2015" sheetId="4" r:id="rId4"/>
    <sheet name="2014" sheetId="5" r:id="rId5"/>
  </sheets>
  <definedNames>
    <definedName name="_xlnm.Print_Area" localSheetId="3">'2015'!$A$1:$F$34</definedName>
    <definedName name="_xlnm.Print_Area" localSheetId="2">'2015 (2)'!$A$1:$F$34</definedName>
  </definedNames>
  <calcPr fullCalcOnLoad="1" refMode="R1C1"/>
</workbook>
</file>

<file path=xl/sharedStrings.xml><?xml version="1.0" encoding="utf-8"?>
<sst xmlns="http://schemas.openxmlformats.org/spreadsheetml/2006/main" count="290" uniqueCount="107">
  <si>
    <t>Начислено</t>
  </si>
  <si>
    <t>Поступило (оплата)</t>
  </si>
  <si>
    <t>Содержание жилья</t>
  </si>
  <si>
    <t>Вывоз ТБО</t>
  </si>
  <si>
    <t>Итого</t>
  </si>
  <si>
    <t>Расходы на управление МКД</t>
  </si>
  <si>
    <t>Вид</t>
  </si>
  <si>
    <t>1.</t>
  </si>
  <si>
    <t>Услуги управления</t>
  </si>
  <si>
    <t>2.</t>
  </si>
  <si>
    <t>3.</t>
  </si>
  <si>
    <t>4.</t>
  </si>
  <si>
    <t>Содержание общего имущества, в т.ч.</t>
  </si>
  <si>
    <t>-</t>
  </si>
  <si>
    <t>Всего работ за период</t>
  </si>
  <si>
    <t>Задолженность населения на 31.12.2014г., в т.ч.</t>
  </si>
  <si>
    <t>- за содержание жилья, в т.ч.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</si>
  <si>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</si>
  <si>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</si>
  <si>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</si>
  <si>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</si>
  <si>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</si>
  <si>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руб. (прибыль)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</si>
  <si>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</si>
  <si>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</si>
  <si>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</si>
  <si>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</si>
  <si>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</si>
  <si>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</si>
  <si>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</si>
  <si>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</si>
  <si>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</si>
  <si>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</si>
  <si>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</si>
  <si>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</si>
  <si>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</si>
  <si>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</si>
  <si>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</si>
  <si>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</si>
  <si>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</si>
  <si>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</si>
  <si>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</si>
  <si>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</si>
  <si>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</si>
  <si>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</si>
  <si>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</si>
  <si>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Персонифицированный учет МКД (за 2014 год)</t>
  </si>
  <si>
    <t>Задолженность на 01.01.2014 г</t>
  </si>
  <si>
    <t>Складирование ТБО</t>
  </si>
  <si>
    <t>Обслуживание ВГО</t>
  </si>
  <si>
    <t>№ п/п</t>
  </si>
  <si>
    <t>Всего работ  за период</t>
  </si>
  <si>
    <t xml:space="preserve">     - за декабрь 2014 года</t>
  </si>
  <si>
    <t>Вывоз КГМ</t>
  </si>
  <si>
    <t>5.</t>
  </si>
  <si>
    <t>6.</t>
  </si>
  <si>
    <t>Осмотры</t>
  </si>
  <si>
    <t>Вывоз и складирование ТБО</t>
  </si>
  <si>
    <t>двор</t>
  </si>
  <si>
    <t xml:space="preserve">Выполненные работы </t>
  </si>
  <si>
    <t>Сумма работ</t>
  </si>
  <si>
    <t>Ул. Береговая, д. 24</t>
  </si>
  <si>
    <t>В управлении ООО «УК Старый Город» - с 01.04.2012  года</t>
  </si>
  <si>
    <t>Общая площадь квартир –  172,1  м.кв.</t>
  </si>
  <si>
    <t>Остаток на 01.01.2014 года – 840,21 (-)</t>
  </si>
  <si>
    <t>установка автомата</t>
  </si>
  <si>
    <t>осмотр эл. сетей</t>
  </si>
  <si>
    <t>техническая инвентаризация</t>
  </si>
  <si>
    <t>Сальдо на 01.01.2015г (по начислениям) (+)</t>
  </si>
  <si>
    <t>1610,86</t>
  </si>
  <si>
    <t>Экономист ООО «УК Старый город»                                                                  Хромушина Т.В.</t>
  </si>
  <si>
    <t>12,03,2014</t>
  </si>
  <si>
    <t>24,04,2014</t>
  </si>
  <si>
    <t>осмотр эл/сетей</t>
  </si>
  <si>
    <t>28,08,2014</t>
  </si>
  <si>
    <t>27,11,2014</t>
  </si>
  <si>
    <t>16,09,2014</t>
  </si>
  <si>
    <t>В управлении ООО «УК Старый Город» -  с 01.04.2012  года</t>
  </si>
  <si>
    <t>арс</t>
  </si>
  <si>
    <t>в год</t>
  </si>
  <si>
    <t>Услуги аварийной службы</t>
  </si>
  <si>
    <t>Санитарное содержание прилегающей территории, вывоз КГМ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</si>
  <si>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</si>
  <si>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</si>
  <si>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</si>
  <si>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</si>
  <si>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</si>
  <si>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</si>
  <si>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</si>
  <si>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</si>
  <si>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</si>
  <si>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</si>
  <si>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Осмотр электрических сетей</t>
  </si>
  <si>
    <t>Пломбировка счетчика</t>
  </si>
  <si>
    <t>Электроэнергия МОП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</si>
  <si>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</si>
  <si>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</si>
  <si>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</si>
  <si>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</si>
  <si>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</si>
  <si>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</si>
  <si>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</si>
  <si>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Хол.вода на соид</t>
  </si>
  <si>
    <t>Водоотведение на соид</t>
  </si>
  <si>
    <t>Электроэнергия на соид</t>
  </si>
  <si>
    <t>дворника нет, поэтому покос не входит</t>
  </si>
  <si>
    <t>Обследование вентканалов, дымоходов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</si>
</sst>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4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20" xfId="0" applyFont="1" applyBorder="1" applyAlignment="1">
      <alignment vertical="center"/>
    </xf>
    <xf numFmtId="0" fontId="47" fillId="0" borderId="21" xfId="0" applyFont="1" applyBorder="1" applyAlignment="1">
      <alignment horizontal="right"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2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7" fillId="0" borderId="23" xfId="0" applyFont="1" applyBorder="1" applyAlignment="1">
      <alignment vertical="center"/>
    </xf>
    <xf numFmtId="0" fontId="47" fillId="0" borderId="24" xfId="0" applyFont="1" applyBorder="1" applyAlignment="1">
      <alignment vertical="center"/>
    </xf>
    <xf numFmtId="0" fontId="47" fillId="0" borderId="21" xfId="0" applyFont="1" applyBorder="1" applyAlignment="1">
      <alignment vertical="center"/>
    </xf>
    <xf numFmtId="4" fontId="3" fillId="33" borderId="13" xfId="0" applyNumberFormat="1" applyFont="1" applyFill="1" applyBorder="1" applyAlignment="1">
      <alignment vertical="center"/>
    </xf>
    <xf numFmtId="4" fontId="1" fillId="33" borderId="13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14" fontId="1" fillId="0" borderId="13" xfId="0" applyNumberFormat="1" applyFont="1" applyBorder="1" applyAlignment="1">
      <alignment/>
    </xf>
    <xf numFmtId="4" fontId="1" fillId="0" borderId="22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34" borderId="25" xfId="0" applyFont="1" applyFill="1" applyBorder="1" applyAlignment="1">
      <alignment horizontal="left" vertical="center" wrapText="1"/>
    </xf>
    <xf numFmtId="0" fontId="1" fillId="34" borderId="26" xfId="0" applyFont="1" applyFill="1" applyBorder="1" applyAlignment="1">
      <alignment horizontal="left" vertical="center" wrapText="1"/>
    </xf>
    <xf numFmtId="0" fontId="1" fillId="34" borderId="27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 wrapText="1"/>
    </xf>
    <xf numFmtId="0" fontId="1" fillId="33" borderId="28" xfId="0" applyFont="1" applyFill="1" applyBorder="1" applyAlignment="1">
      <alignment horizontal="left" vertical="center" wrapText="1"/>
    </xf>
    <xf numFmtId="0" fontId="1" fillId="33" borderId="29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44" fillId="33" borderId="25" xfId="0" applyFont="1" applyFill="1" applyBorder="1" applyAlignment="1">
      <alignment horizontal="center" vertical="center"/>
    </xf>
    <xf numFmtId="0" fontId="44" fillId="33" borderId="26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8" fillId="33" borderId="0" xfId="0" applyFont="1" applyFill="1" applyAlignment="1">
      <alignment/>
    </xf>
    <xf numFmtId="14" fontId="46" fillId="33" borderId="13" xfId="0" applyNumberFormat="1" applyFont="1" applyFill="1" applyBorder="1" applyAlignment="1">
      <alignment horizontal="center" vertical="center"/>
    </xf>
    <xf numFmtId="0" fontId="46" fillId="33" borderId="25" xfId="0" applyFont="1" applyFill="1" applyBorder="1" applyAlignment="1">
      <alignment horizontal="left" vertical="center" wrapText="1"/>
    </xf>
    <xf numFmtId="0" fontId="46" fillId="33" borderId="26" xfId="0" applyFont="1" applyFill="1" applyBorder="1" applyAlignment="1">
      <alignment horizontal="left" vertical="center" wrapText="1"/>
    </xf>
    <xf numFmtId="0" fontId="46" fillId="33" borderId="27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D9" sqref="D9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91" t="s">
        <v>95</v>
      </c>
      <c r="B1" s="91"/>
      <c r="C1" s="91"/>
      <c r="D1" s="91"/>
      <c r="E1" s="91"/>
      <c r="F1" s="91"/>
      <c r="G1" s="67"/>
    </row>
    <row r="2" spans="1:8" ht="15.75">
      <c r="A2" s="91" t="s">
        <v>61</v>
      </c>
      <c r="B2" s="91"/>
      <c r="C2" s="91"/>
      <c r="D2" s="91"/>
      <c r="E2" s="91"/>
      <c r="F2" s="91"/>
      <c r="G2" s="9"/>
      <c r="H2" s="10"/>
    </row>
    <row r="3" ht="9" customHeight="1"/>
    <row r="4" spans="1:6" ht="15.75" hidden="1" outlineLevel="1">
      <c r="A4" s="12" t="s">
        <v>77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172.1</v>
      </c>
      <c r="E5" s="12" t="s">
        <v>20</v>
      </c>
      <c r="F5" s="12"/>
    </row>
    <row r="6" ht="9" customHeight="1" collapsed="1">
      <c r="I6" s="32"/>
    </row>
    <row r="7" spans="1:6" ht="15.75">
      <c r="A7" s="9" t="s">
        <v>96</v>
      </c>
      <c r="C7" s="9"/>
      <c r="D7" s="3">
        <f>'2016'!F34</f>
        <v>21264.16</v>
      </c>
      <c r="E7" s="9" t="s">
        <v>22</v>
      </c>
      <c r="F7" s="9"/>
    </row>
    <row r="8" spans="1:6" ht="15.75">
      <c r="A8" s="9" t="s">
        <v>97</v>
      </c>
      <c r="C8" s="12"/>
      <c r="D8" s="14">
        <f>C19</f>
        <v>-2089.76</v>
      </c>
      <c r="E8" s="12" t="s">
        <v>24</v>
      </c>
      <c r="F8" s="12"/>
    </row>
    <row r="9" spans="2:6" ht="15.75">
      <c r="B9" s="12"/>
      <c r="C9" s="12"/>
      <c r="D9" s="12"/>
      <c r="E9" s="12"/>
      <c r="F9" s="15" t="s">
        <v>25</v>
      </c>
    </row>
    <row r="10" spans="1:9" s="11" customFormat="1" ht="31.5" customHeight="1">
      <c r="A10" s="4" t="s">
        <v>26</v>
      </c>
      <c r="B10" s="16" t="s">
        <v>27</v>
      </c>
      <c r="C10" s="17" t="s">
        <v>98</v>
      </c>
      <c r="D10" s="17" t="s">
        <v>0</v>
      </c>
      <c r="E10" s="17" t="s">
        <v>29</v>
      </c>
      <c r="F10" s="17" t="s">
        <v>99</v>
      </c>
      <c r="I10" s="11" t="s">
        <v>79</v>
      </c>
    </row>
    <row r="11" spans="1:9" s="20" customFormat="1" ht="30" customHeight="1">
      <c r="A11" s="4">
        <v>1</v>
      </c>
      <c r="B11" s="18" t="s">
        <v>2</v>
      </c>
      <c r="C11" s="54">
        <v>-1610.8600000000006</v>
      </c>
      <c r="D11" s="52">
        <v>19330.32</v>
      </c>
      <c r="E11" s="52">
        <v>19330.32</v>
      </c>
      <c r="F11" s="52">
        <f>C11-D11+E11</f>
        <v>-1610.8600000000006</v>
      </c>
      <c r="G11" s="16" t="s">
        <v>44</v>
      </c>
      <c r="H11" s="16">
        <v>8.96</v>
      </c>
      <c r="I11" s="59">
        <f>H11*12*H23</f>
        <v>18504.192000000003</v>
      </c>
    </row>
    <row r="12" spans="1:9" s="20" customFormat="1" ht="15.75">
      <c r="A12" s="4">
        <v>2</v>
      </c>
      <c r="B12" s="18" t="s">
        <v>3</v>
      </c>
      <c r="C12" s="54">
        <v>-272.77999999999975</v>
      </c>
      <c r="D12" s="52">
        <v>6546.72</v>
      </c>
      <c r="E12" s="52">
        <v>6273.94</v>
      </c>
      <c r="F12" s="52">
        <f>C12-D12+E12</f>
        <v>-545.5600000000004</v>
      </c>
      <c r="G12" s="16" t="s">
        <v>45</v>
      </c>
      <c r="H12" s="16">
        <v>3.7</v>
      </c>
      <c r="I12" s="60">
        <f>H12*12*H23</f>
        <v>7641.240000000001</v>
      </c>
    </row>
    <row r="13" spans="1:9" s="20" customFormat="1" ht="29.25" customHeight="1">
      <c r="A13" s="4">
        <v>3</v>
      </c>
      <c r="B13" s="18" t="s">
        <v>48</v>
      </c>
      <c r="C13" s="54">
        <v>-43.87999999999988</v>
      </c>
      <c r="D13" s="52">
        <v>1053.24</v>
      </c>
      <c r="E13" s="52">
        <v>1009.35</v>
      </c>
      <c r="F13" s="52">
        <f>C13-D13+E13</f>
        <v>-87.76999999999987</v>
      </c>
      <c r="G13" s="16" t="s">
        <v>58</v>
      </c>
      <c r="H13" s="16">
        <v>1.67</v>
      </c>
      <c r="I13" s="60">
        <f>H13*12*H23</f>
        <v>3448.8839999999996</v>
      </c>
    </row>
    <row r="14" spans="1:9" s="20" customFormat="1" ht="30" customHeight="1">
      <c r="A14" s="4">
        <v>4</v>
      </c>
      <c r="B14" s="18" t="s">
        <v>49</v>
      </c>
      <c r="C14" s="54">
        <v>-44.75</v>
      </c>
      <c r="D14" s="52">
        <v>769.32</v>
      </c>
      <c r="E14" s="52">
        <v>691.88</v>
      </c>
      <c r="F14" s="52">
        <f>C14-D14+E14</f>
        <v>-122.19000000000005</v>
      </c>
      <c r="G14" s="19"/>
      <c r="H14" s="19">
        <v>0.69</v>
      </c>
      <c r="I14" s="20">
        <f>H14*H23*12</f>
        <v>1424.9879999999998</v>
      </c>
    </row>
    <row r="15" spans="1:8" s="20" customFormat="1" ht="30" customHeight="1">
      <c r="A15" s="4">
        <v>5</v>
      </c>
      <c r="B15" s="18" t="s">
        <v>94</v>
      </c>
      <c r="C15" s="70">
        <v>-117.49000000000001</v>
      </c>
      <c r="D15" s="53">
        <v>117.49</v>
      </c>
      <c r="E15" s="53">
        <v>234.98</v>
      </c>
      <c r="F15" s="53">
        <f>C15-D15+E15</f>
        <v>0</v>
      </c>
      <c r="G15" s="19"/>
      <c r="H15" s="19"/>
    </row>
    <row r="16" spans="1:8" s="20" customFormat="1" ht="30" customHeight="1">
      <c r="A16" s="4">
        <v>6</v>
      </c>
      <c r="B16" s="18" t="s">
        <v>102</v>
      </c>
      <c r="C16" s="70">
        <v>0</v>
      </c>
      <c r="D16" s="53">
        <f>198.27+66.09</f>
        <v>264.36</v>
      </c>
      <c r="E16" s="53">
        <v>242.33</v>
      </c>
      <c r="F16" s="52">
        <f>C16-D16+E16</f>
        <v>-22.03</v>
      </c>
      <c r="G16" s="19"/>
      <c r="H16" s="19"/>
    </row>
    <row r="17" spans="1:8" s="20" customFormat="1" ht="30" customHeight="1">
      <c r="A17" s="4">
        <v>7</v>
      </c>
      <c r="B17" s="18" t="s">
        <v>103</v>
      </c>
      <c r="C17" s="70">
        <v>0</v>
      </c>
      <c r="D17" s="53">
        <v>142.24</v>
      </c>
      <c r="E17" s="53">
        <v>124.46</v>
      </c>
      <c r="F17" s="52">
        <f>C17-D17+E17</f>
        <v>-17.780000000000015</v>
      </c>
      <c r="G17" s="19"/>
      <c r="H17" s="19"/>
    </row>
    <row r="18" spans="1:8" s="20" customFormat="1" ht="30" customHeight="1">
      <c r="A18" s="4">
        <v>8</v>
      </c>
      <c r="B18" s="18" t="s">
        <v>104</v>
      </c>
      <c r="C18" s="70">
        <v>0</v>
      </c>
      <c r="D18" s="53">
        <f>3899.78+1418.58</f>
        <v>5318.360000000001</v>
      </c>
      <c r="E18" s="53">
        <v>4825.76</v>
      </c>
      <c r="F18" s="52">
        <f>C18-D18+E18</f>
        <v>-492.60000000000036</v>
      </c>
      <c r="G18" s="19"/>
      <c r="H18" s="19"/>
    </row>
    <row r="19" spans="1:6" ht="19.5" customHeight="1">
      <c r="A19" s="4"/>
      <c r="B19" s="18" t="s">
        <v>4</v>
      </c>
      <c r="C19" s="53">
        <f>SUM(C11:C18)</f>
        <v>-2089.76</v>
      </c>
      <c r="D19" s="53">
        <f>SUM(D11:D18)</f>
        <v>33542.05</v>
      </c>
      <c r="E19" s="53">
        <f>SUM(E11:E18)</f>
        <v>32733.019999999997</v>
      </c>
      <c r="F19" s="53">
        <f>SUM(F11:F18)</f>
        <v>-2898.790000000002</v>
      </c>
    </row>
    <row r="20" ht="11.25" customHeight="1"/>
    <row r="21" spans="1:6" ht="15.75">
      <c r="A21" s="91" t="s">
        <v>30</v>
      </c>
      <c r="B21" s="91"/>
      <c r="C21" s="91"/>
      <c r="D21" s="91"/>
      <c r="E21" s="91"/>
      <c r="F21" s="91"/>
    </row>
    <row r="22" spans="1:8" ht="15.75">
      <c r="A22" s="67"/>
      <c r="B22" s="67"/>
      <c r="C22" s="67"/>
      <c r="D22" s="67"/>
      <c r="E22" s="67"/>
      <c r="F22" s="67"/>
      <c r="H22" s="5" t="s">
        <v>31</v>
      </c>
    </row>
    <row r="23" spans="1:8" ht="33" customHeight="1">
      <c r="A23" s="17" t="s">
        <v>43</v>
      </c>
      <c r="B23" s="92" t="s">
        <v>6</v>
      </c>
      <c r="C23" s="92"/>
      <c r="D23" s="92"/>
      <c r="E23" s="92"/>
      <c r="F23" s="21" t="s">
        <v>18</v>
      </c>
      <c r="G23" s="22"/>
      <c r="H23" s="5">
        <f>D5</f>
        <v>172.1</v>
      </c>
    </row>
    <row r="24" spans="1:10" ht="18" customHeight="1">
      <c r="A24" s="23">
        <v>1</v>
      </c>
      <c r="B24" s="93" t="s">
        <v>8</v>
      </c>
      <c r="C24" s="93"/>
      <c r="D24" s="93"/>
      <c r="E24" s="93"/>
      <c r="F24" s="1">
        <f>I12</f>
        <v>7641.240000000001</v>
      </c>
      <c r="G24" s="24"/>
      <c r="H24" s="5" t="s">
        <v>32</v>
      </c>
      <c r="I24" s="5" t="s">
        <v>33</v>
      </c>
      <c r="J24" s="5" t="s">
        <v>34</v>
      </c>
    </row>
    <row r="25" spans="1:7" ht="18" customHeight="1">
      <c r="A25" s="25">
        <v>2</v>
      </c>
      <c r="B25" s="90" t="s">
        <v>49</v>
      </c>
      <c r="C25" s="90"/>
      <c r="D25" s="90"/>
      <c r="E25" s="90"/>
      <c r="F25" s="2">
        <f>D14</f>
        <v>769.32</v>
      </c>
      <c r="G25" s="24"/>
    </row>
    <row r="26" spans="1:7" ht="33" customHeight="1">
      <c r="A26" s="25">
        <v>3</v>
      </c>
      <c r="B26" s="90" t="s">
        <v>81</v>
      </c>
      <c r="C26" s="90"/>
      <c r="D26" s="90"/>
      <c r="E26" s="90"/>
      <c r="F26" s="2">
        <f>I14</f>
        <v>1424.9879999999998</v>
      </c>
      <c r="G26" s="24"/>
    </row>
    <row r="27" spans="1:7" ht="18" customHeight="1" hidden="1" outlineLevel="1">
      <c r="A27" s="25">
        <v>4</v>
      </c>
      <c r="B27" s="90" t="s">
        <v>12</v>
      </c>
      <c r="C27" s="90"/>
      <c r="D27" s="90"/>
      <c r="E27" s="90"/>
      <c r="F27" s="2">
        <f>F28+F29+F30</f>
        <v>0</v>
      </c>
      <c r="G27" s="24"/>
    </row>
    <row r="28" spans="1:7" ht="16.5" customHeight="1" hidden="1" outlineLevel="1">
      <c r="A28" s="25" t="s">
        <v>13</v>
      </c>
      <c r="B28" s="90" t="s">
        <v>35</v>
      </c>
      <c r="C28" s="90"/>
      <c r="D28" s="90"/>
      <c r="E28" s="90"/>
      <c r="F28" s="3">
        <v>0</v>
      </c>
      <c r="G28" s="12"/>
    </row>
    <row r="29" spans="1:7" ht="16.5" customHeight="1" hidden="1" outlineLevel="1">
      <c r="A29" s="25" t="s">
        <v>13</v>
      </c>
      <c r="B29" s="90" t="s">
        <v>36</v>
      </c>
      <c r="C29" s="90"/>
      <c r="D29" s="90"/>
      <c r="E29" s="90"/>
      <c r="F29" s="3">
        <v>0</v>
      </c>
      <c r="G29" s="12"/>
    </row>
    <row r="30" spans="1:7" ht="16.5" customHeight="1" hidden="1" outlineLevel="1">
      <c r="A30" s="25" t="s">
        <v>13</v>
      </c>
      <c r="B30" s="90" t="s">
        <v>37</v>
      </c>
      <c r="C30" s="90"/>
      <c r="D30" s="90"/>
      <c r="E30" s="90"/>
      <c r="F30" s="3">
        <v>0</v>
      </c>
      <c r="G30" s="12"/>
    </row>
    <row r="31" spans="1:7" ht="17.25" customHeight="1" collapsed="1">
      <c r="A31" s="25">
        <v>4</v>
      </c>
      <c r="B31" s="83" t="s">
        <v>12</v>
      </c>
      <c r="C31" s="83"/>
      <c r="D31" s="83"/>
      <c r="E31" s="83"/>
      <c r="F31" s="3">
        <f>F32</f>
        <v>3000</v>
      </c>
      <c r="G31" s="12"/>
    </row>
    <row r="32" spans="1:7" ht="17.25" customHeight="1">
      <c r="A32" s="25"/>
      <c r="B32" s="80" t="s">
        <v>106</v>
      </c>
      <c r="C32" s="81"/>
      <c r="D32" s="81"/>
      <c r="E32" s="82"/>
      <c r="F32" s="3">
        <f>F46+F47</f>
        <v>3000</v>
      </c>
      <c r="G32" s="12"/>
    </row>
    <row r="33" spans="1:7" s="28" customFormat="1" ht="21" customHeight="1">
      <c r="A33" s="25">
        <v>5</v>
      </c>
      <c r="B33" s="83" t="s">
        <v>57</v>
      </c>
      <c r="C33" s="83"/>
      <c r="D33" s="83"/>
      <c r="E33" s="83"/>
      <c r="F33" s="3">
        <f>D13+D12</f>
        <v>7599.96</v>
      </c>
      <c r="G33" s="9"/>
    </row>
    <row r="34" spans="1:7" s="28" customFormat="1" ht="21" customHeight="1">
      <c r="A34" s="25">
        <v>6</v>
      </c>
      <c r="B34" s="83" t="s">
        <v>94</v>
      </c>
      <c r="C34" s="83"/>
      <c r="D34" s="83"/>
      <c r="E34" s="83"/>
      <c r="F34" s="3">
        <f>D15</f>
        <v>117.49</v>
      </c>
      <c r="G34" s="9"/>
    </row>
    <row r="35" spans="1:7" s="28" customFormat="1" ht="21" customHeight="1">
      <c r="A35" s="25">
        <v>7</v>
      </c>
      <c r="B35" s="83" t="s">
        <v>102</v>
      </c>
      <c r="C35" s="83"/>
      <c r="D35" s="83"/>
      <c r="E35" s="83"/>
      <c r="F35" s="3">
        <f>D16</f>
        <v>264.36</v>
      </c>
      <c r="G35" s="9"/>
    </row>
    <row r="36" spans="1:7" s="28" customFormat="1" ht="21" customHeight="1">
      <c r="A36" s="25">
        <v>8</v>
      </c>
      <c r="B36" s="83" t="s">
        <v>103</v>
      </c>
      <c r="C36" s="83"/>
      <c r="D36" s="83"/>
      <c r="E36" s="83"/>
      <c r="F36" s="3">
        <f>D17</f>
        <v>142.24</v>
      </c>
      <c r="G36" s="9"/>
    </row>
    <row r="37" spans="1:7" s="28" customFormat="1" ht="21" customHeight="1">
      <c r="A37" s="25">
        <v>9</v>
      </c>
      <c r="B37" s="83" t="s">
        <v>104</v>
      </c>
      <c r="C37" s="83"/>
      <c r="D37" s="83"/>
      <c r="E37" s="83"/>
      <c r="F37" s="3">
        <f>D18</f>
        <v>5318.360000000001</v>
      </c>
      <c r="G37" s="9"/>
    </row>
    <row r="38" spans="1:6" ht="15.75">
      <c r="A38" s="26"/>
      <c r="B38" s="84" t="s">
        <v>14</v>
      </c>
      <c r="C38" s="84"/>
      <c r="D38" s="84"/>
      <c r="E38" s="84"/>
      <c r="F38" s="27">
        <f>F24+F25+F26+F27+F33+F31+F34+F35+F36+F37</f>
        <v>26277.958000000006</v>
      </c>
    </row>
    <row r="39" ht="18" customHeight="1"/>
    <row r="40" spans="1:6" ht="20.25" customHeight="1">
      <c r="A40" s="66" t="s">
        <v>100</v>
      </c>
      <c r="B40" s="66"/>
      <c r="C40" s="66"/>
      <c r="D40" s="66"/>
      <c r="E40" s="66"/>
      <c r="F40" s="3">
        <f>D7+D19-F38</f>
        <v>28528.252</v>
      </c>
    </row>
    <row r="41" spans="1:6" ht="18" customHeight="1">
      <c r="A41" s="85" t="s">
        <v>101</v>
      </c>
      <c r="B41" s="85"/>
      <c r="C41" s="85"/>
      <c r="D41" s="85"/>
      <c r="E41" s="85"/>
      <c r="F41" s="3">
        <f>F19</f>
        <v>-2898.790000000002</v>
      </c>
    </row>
    <row r="42" spans="1:6" ht="18" customHeight="1">
      <c r="A42" s="86" t="s">
        <v>83</v>
      </c>
      <c r="B42" s="86"/>
      <c r="C42" s="86"/>
      <c r="D42" s="86"/>
      <c r="E42" s="86"/>
      <c r="F42" s="3">
        <f>F40+F41</f>
        <v>25629.462</v>
      </c>
    </row>
    <row r="45" spans="1:6" ht="27" customHeight="1">
      <c r="A45" s="29" t="s">
        <v>26</v>
      </c>
      <c r="B45" s="29" t="s">
        <v>17</v>
      </c>
      <c r="C45" s="87" t="s">
        <v>38</v>
      </c>
      <c r="D45" s="88"/>
      <c r="E45" s="89"/>
      <c r="F45" s="29" t="s">
        <v>39</v>
      </c>
    </row>
    <row r="46" spans="1:6" ht="27" customHeight="1">
      <c r="A46" s="29"/>
      <c r="B46" s="97">
        <v>43077</v>
      </c>
      <c r="C46" s="98" t="s">
        <v>106</v>
      </c>
      <c r="D46" s="99"/>
      <c r="E46" s="100"/>
      <c r="F46" s="68">
        <v>3000</v>
      </c>
    </row>
    <row r="47" spans="1:6" ht="27" customHeight="1">
      <c r="A47" s="29"/>
      <c r="B47" s="69"/>
      <c r="C47" s="71"/>
      <c r="D47" s="72"/>
      <c r="E47" s="73"/>
      <c r="F47" s="68"/>
    </row>
    <row r="48" spans="1:6" s="28" customFormat="1" ht="15.75">
      <c r="A48" s="4"/>
      <c r="B48" s="6"/>
      <c r="C48" s="74"/>
      <c r="D48" s="75"/>
      <c r="E48" s="76"/>
      <c r="F48" s="7"/>
    </row>
    <row r="49" spans="1:6" ht="15.75">
      <c r="A49" s="77" t="s">
        <v>40</v>
      </c>
      <c r="B49" s="78"/>
      <c r="C49" s="78"/>
      <c r="D49" s="78"/>
      <c r="E49" s="79"/>
      <c r="F49" s="30">
        <f>SUM(F48:F48)</f>
        <v>0</v>
      </c>
    </row>
  </sheetData>
  <sheetProtection/>
  <mergeCells count="26">
    <mergeCell ref="B35:E35"/>
    <mergeCell ref="B36:E36"/>
    <mergeCell ref="B37:E37"/>
    <mergeCell ref="B34:E34"/>
    <mergeCell ref="A1:F1"/>
    <mergeCell ref="A2:F2"/>
    <mergeCell ref="A21:F21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C46:E46"/>
    <mergeCell ref="C47:E47"/>
    <mergeCell ref="C48:E48"/>
    <mergeCell ref="A49:E49"/>
    <mergeCell ref="B32:E32"/>
    <mergeCell ref="B33:E33"/>
    <mergeCell ref="B38:E38"/>
    <mergeCell ref="A41:E41"/>
    <mergeCell ref="A42:E42"/>
    <mergeCell ref="C45:E4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6">
      <selection activeCell="F33" sqref="F33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91" t="s">
        <v>85</v>
      </c>
      <c r="B1" s="91"/>
      <c r="C1" s="91"/>
      <c r="D1" s="91"/>
      <c r="E1" s="91"/>
      <c r="F1" s="91"/>
      <c r="G1" s="65"/>
    </row>
    <row r="2" spans="1:8" ht="15.75">
      <c r="A2" s="91" t="s">
        <v>61</v>
      </c>
      <c r="B2" s="91"/>
      <c r="C2" s="91"/>
      <c r="D2" s="91"/>
      <c r="E2" s="91"/>
      <c r="F2" s="91"/>
      <c r="G2" s="9"/>
      <c r="H2" s="10"/>
    </row>
    <row r="3" ht="9" customHeight="1"/>
    <row r="4" spans="1:6" ht="15.75" hidden="1" outlineLevel="1">
      <c r="A4" s="12" t="s">
        <v>77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172.1</v>
      </c>
      <c r="E5" s="12" t="s">
        <v>20</v>
      </c>
      <c r="F5" s="12"/>
    </row>
    <row r="6" ht="9" customHeight="1" collapsed="1">
      <c r="I6" s="32"/>
    </row>
    <row r="7" spans="1:6" ht="15.75">
      <c r="A7" s="9" t="s">
        <v>86</v>
      </c>
      <c r="C7" s="9"/>
      <c r="D7" s="13">
        <f>'2015'!F31</f>
        <v>12283.020000000004</v>
      </c>
      <c r="E7" s="9" t="s">
        <v>22</v>
      </c>
      <c r="F7" s="9"/>
    </row>
    <row r="8" spans="1:6" ht="15.75">
      <c r="A8" s="9" t="s">
        <v>87</v>
      </c>
      <c r="C8" s="12"/>
      <c r="D8" s="14">
        <v>-2288.940000000001</v>
      </c>
      <c r="E8" s="12" t="s">
        <v>24</v>
      </c>
      <c r="F8" s="12"/>
    </row>
    <row r="9" spans="2:6" ht="15.75">
      <c r="B9" s="12"/>
      <c r="C9" s="12"/>
      <c r="D9" s="12"/>
      <c r="E9" s="12"/>
      <c r="F9" s="15" t="s">
        <v>25</v>
      </c>
    </row>
    <row r="10" spans="1:9" s="11" customFormat="1" ht="31.5" customHeight="1">
      <c r="A10" s="4" t="s">
        <v>26</v>
      </c>
      <c r="B10" s="16" t="s">
        <v>27</v>
      </c>
      <c r="C10" s="17" t="s">
        <v>88</v>
      </c>
      <c r="D10" s="17" t="s">
        <v>0</v>
      </c>
      <c r="E10" s="17" t="s">
        <v>29</v>
      </c>
      <c r="F10" s="17" t="s">
        <v>89</v>
      </c>
      <c r="I10" s="11" t="s">
        <v>79</v>
      </c>
    </row>
    <row r="11" spans="1:9" s="20" customFormat="1" ht="30" customHeight="1">
      <c r="A11" s="4">
        <v>1</v>
      </c>
      <c r="B11" s="18" t="s">
        <v>2</v>
      </c>
      <c r="C11" s="54">
        <v>-1610.8600000000006</v>
      </c>
      <c r="D11" s="52">
        <v>19330.32</v>
      </c>
      <c r="E11" s="52">
        <v>19330.32</v>
      </c>
      <c r="F11" s="52">
        <f>C11-D11+E11</f>
        <v>-1610.8600000000006</v>
      </c>
      <c r="G11" s="16" t="s">
        <v>44</v>
      </c>
      <c r="H11" s="16">
        <v>8.96</v>
      </c>
      <c r="I11" s="59">
        <f>H11*12*H20</f>
        <v>18504.192000000003</v>
      </c>
    </row>
    <row r="12" spans="1:9" s="20" customFormat="1" ht="15.75">
      <c r="A12" s="4">
        <v>2</v>
      </c>
      <c r="B12" s="18" t="s">
        <v>3</v>
      </c>
      <c r="C12" s="54">
        <v>-545.5600000000004</v>
      </c>
      <c r="D12" s="52">
        <v>6273.94</v>
      </c>
      <c r="E12" s="52">
        <v>6546.72</v>
      </c>
      <c r="F12" s="52">
        <f>C12-D12+E12</f>
        <v>-272.77999999999975</v>
      </c>
      <c r="G12" s="16" t="s">
        <v>45</v>
      </c>
      <c r="H12" s="16">
        <v>3.7</v>
      </c>
      <c r="I12" s="60">
        <f>H12*12*H20</f>
        <v>7641.240000000001</v>
      </c>
    </row>
    <row r="13" spans="1:9" s="20" customFormat="1" ht="29.25" customHeight="1">
      <c r="A13" s="4">
        <v>3</v>
      </c>
      <c r="B13" s="18" t="s">
        <v>48</v>
      </c>
      <c r="C13" s="54">
        <v>-87.76999999999998</v>
      </c>
      <c r="D13" s="52">
        <v>1009.35</v>
      </c>
      <c r="E13" s="52">
        <v>1053.24</v>
      </c>
      <c r="F13" s="52">
        <f>C13-D13+E13</f>
        <v>-43.87999999999988</v>
      </c>
      <c r="G13" s="16" t="s">
        <v>58</v>
      </c>
      <c r="H13" s="16">
        <v>1.67</v>
      </c>
      <c r="I13" s="60">
        <f>H13*12*H20</f>
        <v>3448.8839999999996</v>
      </c>
    </row>
    <row r="14" spans="1:9" s="20" customFormat="1" ht="30" customHeight="1">
      <c r="A14" s="4">
        <v>4</v>
      </c>
      <c r="B14" s="18" t="s">
        <v>49</v>
      </c>
      <c r="C14" s="54">
        <v>-44.75</v>
      </c>
      <c r="D14" s="52">
        <v>537</v>
      </c>
      <c r="E14" s="52">
        <v>537</v>
      </c>
      <c r="F14" s="52">
        <f>C14-D14+E14</f>
        <v>-44.75</v>
      </c>
      <c r="G14" s="19"/>
      <c r="H14" s="19">
        <v>0.69</v>
      </c>
      <c r="I14" s="20">
        <f>H14*H20*12</f>
        <v>1424.9879999999998</v>
      </c>
    </row>
    <row r="15" spans="1:8" s="20" customFormat="1" ht="30" customHeight="1">
      <c r="A15" s="4">
        <v>5</v>
      </c>
      <c r="B15" s="18" t="s">
        <v>94</v>
      </c>
      <c r="C15" s="70">
        <v>0</v>
      </c>
      <c r="D15" s="53">
        <v>1372.2</v>
      </c>
      <c r="E15" s="53">
        <v>1254.71</v>
      </c>
      <c r="F15" s="53">
        <f>C15-D15+E15</f>
        <v>-117.49000000000001</v>
      </c>
      <c r="G15" s="19"/>
      <c r="H15" s="19"/>
    </row>
    <row r="16" spans="1:6" ht="19.5" customHeight="1">
      <c r="A16" s="4"/>
      <c r="B16" s="18" t="s">
        <v>4</v>
      </c>
      <c r="C16" s="53">
        <f>SUM(C11:C15)</f>
        <v>-2288.940000000001</v>
      </c>
      <c r="D16" s="53">
        <f>SUM(D11:D15)</f>
        <v>28522.809999999998</v>
      </c>
      <c r="E16" s="53">
        <f>SUM(E11:E15)</f>
        <v>28721.99</v>
      </c>
      <c r="F16" s="53">
        <f>SUM(F11:F15)</f>
        <v>-2089.76</v>
      </c>
    </row>
    <row r="17" ht="11.25" customHeight="1"/>
    <row r="18" spans="1:6" ht="15.75">
      <c r="A18" s="91" t="s">
        <v>30</v>
      </c>
      <c r="B18" s="91"/>
      <c r="C18" s="91"/>
      <c r="D18" s="91"/>
      <c r="E18" s="91"/>
      <c r="F18" s="91"/>
    </row>
    <row r="19" spans="1:8" ht="15.75">
      <c r="A19" s="65"/>
      <c r="B19" s="65"/>
      <c r="C19" s="65"/>
      <c r="D19" s="65"/>
      <c r="E19" s="65"/>
      <c r="F19" s="65"/>
      <c r="H19" s="5" t="s">
        <v>31</v>
      </c>
    </row>
    <row r="20" spans="1:8" ht="33" customHeight="1">
      <c r="A20" s="17" t="s">
        <v>43</v>
      </c>
      <c r="B20" s="92" t="s">
        <v>6</v>
      </c>
      <c r="C20" s="92"/>
      <c r="D20" s="92"/>
      <c r="E20" s="92"/>
      <c r="F20" s="21" t="s">
        <v>18</v>
      </c>
      <c r="G20" s="22"/>
      <c r="H20" s="5">
        <f>D5</f>
        <v>172.1</v>
      </c>
    </row>
    <row r="21" spans="1:10" ht="18" customHeight="1">
      <c r="A21" s="23">
        <v>1</v>
      </c>
      <c r="B21" s="93" t="s">
        <v>8</v>
      </c>
      <c r="C21" s="93"/>
      <c r="D21" s="93"/>
      <c r="E21" s="93"/>
      <c r="F21" s="1">
        <f>I12</f>
        <v>7641.240000000001</v>
      </c>
      <c r="G21" s="24"/>
      <c r="H21" s="5" t="s">
        <v>32</v>
      </c>
      <c r="I21" s="5" t="s">
        <v>33</v>
      </c>
      <c r="J21" s="5" t="s">
        <v>34</v>
      </c>
    </row>
    <row r="22" spans="1:7" ht="18" customHeight="1">
      <c r="A22" s="25">
        <v>2</v>
      </c>
      <c r="B22" s="90" t="s">
        <v>49</v>
      </c>
      <c r="C22" s="90"/>
      <c r="D22" s="90"/>
      <c r="E22" s="90"/>
      <c r="F22" s="2">
        <f>0.26*12*H20</f>
        <v>536.952</v>
      </c>
      <c r="G22" s="24"/>
    </row>
    <row r="23" spans="1:9" ht="33" customHeight="1">
      <c r="A23" s="25">
        <v>3</v>
      </c>
      <c r="B23" s="90" t="s">
        <v>81</v>
      </c>
      <c r="C23" s="90"/>
      <c r="D23" s="90"/>
      <c r="E23" s="90"/>
      <c r="F23" s="2">
        <f>I14</f>
        <v>1424.9879999999998</v>
      </c>
      <c r="G23" s="24"/>
      <c r="H23" s="5" t="s">
        <v>78</v>
      </c>
      <c r="I23" s="5">
        <v>1200</v>
      </c>
    </row>
    <row r="24" spans="1:7" ht="18" customHeight="1" hidden="1" outlineLevel="1">
      <c r="A24" s="25">
        <v>4</v>
      </c>
      <c r="B24" s="90" t="s">
        <v>12</v>
      </c>
      <c r="C24" s="90"/>
      <c r="D24" s="90"/>
      <c r="E24" s="90"/>
      <c r="F24" s="2">
        <f>F25+F26+F27</f>
        <v>0</v>
      </c>
      <c r="G24" s="24"/>
    </row>
    <row r="25" spans="1:7" ht="16.5" customHeight="1" hidden="1" outlineLevel="1">
      <c r="A25" s="25" t="s">
        <v>13</v>
      </c>
      <c r="B25" s="90" t="s">
        <v>35</v>
      </c>
      <c r="C25" s="90"/>
      <c r="D25" s="90"/>
      <c r="E25" s="90"/>
      <c r="F25" s="3">
        <v>0</v>
      </c>
      <c r="G25" s="12"/>
    </row>
    <row r="26" spans="1:7" ht="16.5" customHeight="1" hidden="1" outlineLevel="1">
      <c r="A26" s="25" t="s">
        <v>13</v>
      </c>
      <c r="B26" s="90" t="s">
        <v>36</v>
      </c>
      <c r="C26" s="90"/>
      <c r="D26" s="90"/>
      <c r="E26" s="90"/>
      <c r="F26" s="3">
        <v>0</v>
      </c>
      <c r="G26" s="12"/>
    </row>
    <row r="27" spans="1:7" ht="16.5" customHeight="1" hidden="1" outlineLevel="1">
      <c r="A27" s="25" t="s">
        <v>13</v>
      </c>
      <c r="B27" s="90" t="s">
        <v>37</v>
      </c>
      <c r="C27" s="90"/>
      <c r="D27" s="90"/>
      <c r="E27" s="90"/>
      <c r="F27" s="3">
        <v>0</v>
      </c>
      <c r="G27" s="12"/>
    </row>
    <row r="28" spans="1:7" ht="17.25" customHeight="1" collapsed="1">
      <c r="A28" s="25">
        <v>4</v>
      </c>
      <c r="B28" s="83" t="s">
        <v>12</v>
      </c>
      <c r="C28" s="83"/>
      <c r="D28" s="83"/>
      <c r="E28" s="83"/>
      <c r="F28" s="3">
        <f>F29</f>
        <v>1283</v>
      </c>
      <c r="G28" s="12"/>
    </row>
    <row r="29" spans="1:7" ht="17.25" customHeight="1">
      <c r="A29" s="25"/>
      <c r="B29" s="80" t="s">
        <v>36</v>
      </c>
      <c r="C29" s="81"/>
      <c r="D29" s="81"/>
      <c r="E29" s="82"/>
      <c r="F29" s="3">
        <f>F40+F41</f>
        <v>1283</v>
      </c>
      <c r="G29" s="12"/>
    </row>
    <row r="30" spans="1:7" s="28" customFormat="1" ht="21" customHeight="1">
      <c r="A30" s="25">
        <v>5</v>
      </c>
      <c r="B30" s="83" t="s">
        <v>57</v>
      </c>
      <c r="C30" s="83"/>
      <c r="D30" s="83"/>
      <c r="E30" s="83"/>
      <c r="F30" s="3">
        <f>D13+D12</f>
        <v>7283.29</v>
      </c>
      <c r="G30" s="9"/>
    </row>
    <row r="31" spans="1:7" s="28" customFormat="1" ht="21" customHeight="1">
      <c r="A31" s="25">
        <v>6</v>
      </c>
      <c r="B31" s="83" t="s">
        <v>94</v>
      </c>
      <c r="C31" s="83"/>
      <c r="D31" s="83"/>
      <c r="E31" s="83"/>
      <c r="F31" s="3">
        <f>D15</f>
        <v>1372.2</v>
      </c>
      <c r="G31" s="9"/>
    </row>
    <row r="32" spans="1:6" ht="15.75">
      <c r="A32" s="26"/>
      <c r="B32" s="84" t="s">
        <v>14</v>
      </c>
      <c r="C32" s="84"/>
      <c r="D32" s="84"/>
      <c r="E32" s="84"/>
      <c r="F32" s="27">
        <f>F21+F22+F23+F24+F30+F28+F31</f>
        <v>19541.670000000002</v>
      </c>
    </row>
    <row r="33" ht="18" customHeight="1"/>
    <row r="34" spans="1:6" ht="20.25" customHeight="1">
      <c r="A34" s="64" t="s">
        <v>90</v>
      </c>
      <c r="B34" s="64"/>
      <c r="C34" s="64"/>
      <c r="D34" s="64"/>
      <c r="E34" s="64"/>
      <c r="F34" s="3">
        <f>D7+D16-F32</f>
        <v>21264.16</v>
      </c>
    </row>
    <row r="35" spans="1:6" ht="18" customHeight="1">
      <c r="A35" s="85" t="s">
        <v>91</v>
      </c>
      <c r="B35" s="85"/>
      <c r="C35" s="85"/>
      <c r="D35" s="85"/>
      <c r="E35" s="85"/>
      <c r="F35" s="3">
        <f>F16</f>
        <v>-2089.76</v>
      </c>
    </row>
    <row r="36" spans="1:6" ht="18" customHeight="1">
      <c r="A36" s="86" t="s">
        <v>83</v>
      </c>
      <c r="B36" s="86"/>
      <c r="C36" s="86"/>
      <c r="D36" s="86"/>
      <c r="E36" s="86"/>
      <c r="F36" s="3">
        <f>F34+F35</f>
        <v>19174.4</v>
      </c>
    </row>
    <row r="39" spans="1:6" ht="27" customHeight="1">
      <c r="A39" s="29" t="s">
        <v>26</v>
      </c>
      <c r="B39" s="29" t="s">
        <v>17</v>
      </c>
      <c r="C39" s="87" t="s">
        <v>38</v>
      </c>
      <c r="D39" s="88"/>
      <c r="E39" s="89"/>
      <c r="F39" s="29" t="s">
        <v>39</v>
      </c>
    </row>
    <row r="40" spans="1:6" ht="27" customHeight="1">
      <c r="A40" s="29"/>
      <c r="B40" s="69">
        <v>42515</v>
      </c>
      <c r="C40" s="71" t="s">
        <v>92</v>
      </c>
      <c r="D40" s="72"/>
      <c r="E40" s="73"/>
      <c r="F40" s="68">
        <v>492</v>
      </c>
    </row>
    <row r="41" spans="1:6" ht="27" customHeight="1">
      <c r="A41" s="29"/>
      <c r="B41" s="69">
        <v>42576</v>
      </c>
      <c r="C41" s="71" t="s">
        <v>93</v>
      </c>
      <c r="D41" s="72"/>
      <c r="E41" s="73"/>
      <c r="F41" s="68">
        <v>791</v>
      </c>
    </row>
    <row r="42" spans="1:6" s="28" customFormat="1" ht="15.75">
      <c r="A42" s="4"/>
      <c r="B42" s="6"/>
      <c r="C42" s="74"/>
      <c r="D42" s="75"/>
      <c r="E42" s="76"/>
      <c r="F42" s="7"/>
    </row>
    <row r="43" spans="1:6" ht="15.75">
      <c r="A43" s="77" t="s">
        <v>40</v>
      </c>
      <c r="B43" s="78"/>
      <c r="C43" s="78"/>
      <c r="D43" s="78"/>
      <c r="E43" s="79"/>
      <c r="F43" s="30">
        <f>SUM(F42:F42)</f>
        <v>0</v>
      </c>
    </row>
  </sheetData>
  <sheetProtection/>
  <mergeCells count="23">
    <mergeCell ref="B31:E31"/>
    <mergeCell ref="A43:E43"/>
    <mergeCell ref="C40:E40"/>
    <mergeCell ref="C41:E41"/>
    <mergeCell ref="B29:E29"/>
    <mergeCell ref="B30:E30"/>
    <mergeCell ref="B32:E32"/>
    <mergeCell ref="A35:E35"/>
    <mergeCell ref="A36:E36"/>
    <mergeCell ref="C39:E39"/>
    <mergeCell ref="C42:E42"/>
    <mergeCell ref="B23:E23"/>
    <mergeCell ref="B24:E24"/>
    <mergeCell ref="B25:E25"/>
    <mergeCell ref="B26:E26"/>
    <mergeCell ref="B27:E27"/>
    <mergeCell ref="B28:E28"/>
    <mergeCell ref="A1:F1"/>
    <mergeCell ref="A2:F2"/>
    <mergeCell ref="A18:F18"/>
    <mergeCell ref="B20:E20"/>
    <mergeCell ref="B21:E21"/>
    <mergeCell ref="B22:E2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8"/>
  <sheetViews>
    <sheetView view="pageBreakPreview" zoomScaleSheetLayoutView="100" zoomScalePageLayoutView="0" workbookViewId="0" topLeftCell="A18">
      <selection activeCell="A7" sqref="A7:IV7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91" t="s">
        <v>41</v>
      </c>
      <c r="B1" s="91"/>
      <c r="C1" s="91"/>
      <c r="D1" s="91"/>
      <c r="E1" s="91"/>
      <c r="F1" s="91"/>
      <c r="G1" s="62"/>
    </row>
    <row r="2" spans="1:8" ht="15.75">
      <c r="A2" s="91" t="s">
        <v>61</v>
      </c>
      <c r="B2" s="91"/>
      <c r="C2" s="91"/>
      <c r="D2" s="91"/>
      <c r="E2" s="91"/>
      <c r="F2" s="91"/>
      <c r="G2" s="9"/>
      <c r="H2" s="10"/>
    </row>
    <row r="3" ht="9" customHeight="1"/>
    <row r="4" spans="1:6" ht="15.75" hidden="1" outlineLevel="1">
      <c r="A4" s="12" t="s">
        <v>77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172.1</v>
      </c>
      <c r="E5" s="12" t="s">
        <v>20</v>
      </c>
      <c r="F5" s="12"/>
    </row>
    <row r="6" ht="9" customHeight="1" collapsed="1">
      <c r="I6" s="32"/>
    </row>
    <row r="7" spans="1:6" ht="15.75">
      <c r="A7" s="9"/>
      <c r="C7" s="9"/>
      <c r="D7" s="13"/>
      <c r="E7" s="9"/>
      <c r="F7" s="9"/>
    </row>
    <row r="8" spans="1:6" ht="15.75">
      <c r="A8" s="9" t="s">
        <v>23</v>
      </c>
      <c r="C8" s="12"/>
      <c r="D8" s="14">
        <f>C15</f>
        <v>-2288.94</v>
      </c>
      <c r="E8" s="12" t="s">
        <v>24</v>
      </c>
      <c r="F8" s="12"/>
    </row>
    <row r="9" spans="2:6" ht="15.75">
      <c r="B9" s="12"/>
      <c r="C9" s="12"/>
      <c r="D9" s="12"/>
      <c r="E9" s="12"/>
      <c r="F9" s="15" t="s">
        <v>25</v>
      </c>
    </row>
    <row r="10" spans="1:9" s="11" customFormat="1" ht="31.5" customHeight="1">
      <c r="A10" s="4" t="s">
        <v>26</v>
      </c>
      <c r="B10" s="16" t="s">
        <v>27</v>
      </c>
      <c r="C10" s="17" t="s">
        <v>28</v>
      </c>
      <c r="D10" s="17" t="s">
        <v>0</v>
      </c>
      <c r="E10" s="17" t="s">
        <v>29</v>
      </c>
      <c r="F10" s="17" t="s">
        <v>42</v>
      </c>
      <c r="I10" s="11" t="s">
        <v>79</v>
      </c>
    </row>
    <row r="11" spans="1:9" s="20" customFormat="1" ht="30" customHeight="1">
      <c r="A11" s="4">
        <v>1</v>
      </c>
      <c r="B11" s="18" t="s">
        <v>2</v>
      </c>
      <c r="C11" s="54">
        <v>-1610.86</v>
      </c>
      <c r="D11" s="52">
        <v>19330.32</v>
      </c>
      <c r="E11" s="52">
        <v>19330.32</v>
      </c>
      <c r="F11" s="52">
        <f>C11-D11+E11</f>
        <v>-1610.8600000000006</v>
      </c>
      <c r="G11" s="16" t="s">
        <v>44</v>
      </c>
      <c r="H11" s="16">
        <v>8.96</v>
      </c>
      <c r="I11" s="59">
        <f>H11*12*H19</f>
        <v>18504.192000000003</v>
      </c>
    </row>
    <row r="12" spans="1:9" s="20" customFormat="1" ht="15.75">
      <c r="A12" s="4">
        <v>2</v>
      </c>
      <c r="B12" s="18" t="s">
        <v>3</v>
      </c>
      <c r="C12" s="54">
        <v>-545.56</v>
      </c>
      <c r="D12" s="52">
        <v>6546.72</v>
      </c>
      <c r="E12" s="52">
        <v>6546.72</v>
      </c>
      <c r="F12" s="52">
        <f>C12-D12+E12</f>
        <v>-545.5600000000004</v>
      </c>
      <c r="G12" s="16" t="s">
        <v>45</v>
      </c>
      <c r="H12" s="16">
        <v>3.7</v>
      </c>
      <c r="I12" s="60">
        <f>H12*12*H19</f>
        <v>7641.240000000001</v>
      </c>
    </row>
    <row r="13" spans="1:9" s="20" customFormat="1" ht="29.25" customHeight="1">
      <c r="A13" s="4">
        <v>3</v>
      </c>
      <c r="B13" s="18" t="s">
        <v>48</v>
      </c>
      <c r="C13" s="54">
        <v>-87.77</v>
      </c>
      <c r="D13" s="52">
        <v>1053.24</v>
      </c>
      <c r="E13" s="52">
        <v>1053.24</v>
      </c>
      <c r="F13" s="52">
        <f>C13-D13+E13</f>
        <v>-87.76999999999998</v>
      </c>
      <c r="G13" s="16" t="s">
        <v>58</v>
      </c>
      <c r="H13" s="16">
        <f>1.67+0.69</f>
        <v>2.36</v>
      </c>
      <c r="I13" s="60">
        <f>H13*12*H19</f>
        <v>4873.872</v>
      </c>
    </row>
    <row r="14" spans="1:8" s="20" customFormat="1" ht="30" customHeight="1">
      <c r="A14" s="4">
        <v>4</v>
      </c>
      <c r="B14" s="18" t="s">
        <v>49</v>
      </c>
      <c r="C14" s="54">
        <v>-44.75</v>
      </c>
      <c r="D14" s="52">
        <v>537</v>
      </c>
      <c r="E14" s="52">
        <v>537</v>
      </c>
      <c r="F14" s="52">
        <f>C14-D14+E14</f>
        <v>-44.75</v>
      </c>
      <c r="G14" s="19"/>
      <c r="H14" s="19"/>
    </row>
    <row r="15" spans="1:6" ht="19.5" customHeight="1">
      <c r="A15" s="4"/>
      <c r="B15" s="18" t="s">
        <v>4</v>
      </c>
      <c r="C15" s="53">
        <f>SUM(C11:C14)</f>
        <v>-2288.94</v>
      </c>
      <c r="D15" s="53">
        <f>SUM(D11:D14)</f>
        <v>27467.280000000002</v>
      </c>
      <c r="E15" s="53">
        <f>SUM(E11:E14)</f>
        <v>27467.280000000002</v>
      </c>
      <c r="F15" s="53">
        <f>SUM(F11:F14)</f>
        <v>-2288.940000000001</v>
      </c>
    </row>
    <row r="16" ht="11.25" customHeight="1"/>
    <row r="17" spans="1:6" ht="15.75">
      <c r="A17" s="91" t="s">
        <v>30</v>
      </c>
      <c r="B17" s="91"/>
      <c r="C17" s="91"/>
      <c r="D17" s="91"/>
      <c r="E17" s="91"/>
      <c r="F17" s="91"/>
    </row>
    <row r="18" spans="1:8" ht="15.75">
      <c r="A18" s="62"/>
      <c r="B18" s="62"/>
      <c r="C18" s="62"/>
      <c r="D18" s="62"/>
      <c r="E18" s="62"/>
      <c r="F18" s="62"/>
      <c r="H18" s="5" t="s">
        <v>31</v>
      </c>
    </row>
    <row r="19" spans="1:8" ht="33" customHeight="1">
      <c r="A19" s="17" t="s">
        <v>43</v>
      </c>
      <c r="B19" s="92" t="s">
        <v>6</v>
      </c>
      <c r="C19" s="92"/>
      <c r="D19" s="92"/>
      <c r="E19" s="92"/>
      <c r="F19" s="21" t="s">
        <v>18</v>
      </c>
      <c r="G19" s="22"/>
      <c r="H19" s="5">
        <f>D5</f>
        <v>172.1</v>
      </c>
    </row>
    <row r="20" spans="1:10" ht="18" customHeight="1">
      <c r="A20" s="23">
        <v>1</v>
      </c>
      <c r="B20" s="93" t="s">
        <v>8</v>
      </c>
      <c r="C20" s="93"/>
      <c r="D20" s="93"/>
      <c r="E20" s="93"/>
      <c r="F20" s="1">
        <f>I12</f>
        <v>7641.240000000001</v>
      </c>
      <c r="G20" s="24"/>
      <c r="H20" s="5" t="s">
        <v>32</v>
      </c>
      <c r="I20" s="5" t="s">
        <v>33</v>
      </c>
      <c r="J20" s="5" t="s">
        <v>34</v>
      </c>
    </row>
    <row r="21" spans="1:7" ht="18" customHeight="1">
      <c r="A21" s="25">
        <v>2</v>
      </c>
      <c r="B21" s="90" t="s">
        <v>49</v>
      </c>
      <c r="C21" s="90"/>
      <c r="D21" s="90"/>
      <c r="E21" s="90"/>
      <c r="F21" s="2">
        <f>0.26*12*H19</f>
        <v>536.952</v>
      </c>
      <c r="G21" s="24"/>
    </row>
    <row r="22" spans="1:9" ht="33" customHeight="1">
      <c r="A22" s="25">
        <v>3</v>
      </c>
      <c r="B22" s="90" t="s">
        <v>81</v>
      </c>
      <c r="C22" s="90"/>
      <c r="D22" s="90"/>
      <c r="E22" s="90"/>
      <c r="F22" s="2">
        <f>I13</f>
        <v>4873.872</v>
      </c>
      <c r="G22" s="24"/>
      <c r="H22" s="5" t="s">
        <v>78</v>
      </c>
      <c r="I22" s="5">
        <v>1200</v>
      </c>
    </row>
    <row r="23" spans="1:7" ht="18" customHeight="1" hidden="1" outlineLevel="1">
      <c r="A23" s="25">
        <v>4</v>
      </c>
      <c r="B23" s="90" t="s">
        <v>12</v>
      </c>
      <c r="C23" s="90"/>
      <c r="D23" s="90"/>
      <c r="E23" s="90"/>
      <c r="F23" s="2">
        <f>F24+F25+F26</f>
        <v>0</v>
      </c>
      <c r="G23" s="24"/>
    </row>
    <row r="24" spans="1:7" ht="16.5" customHeight="1" hidden="1" outlineLevel="1">
      <c r="A24" s="25" t="s">
        <v>13</v>
      </c>
      <c r="B24" s="90" t="s">
        <v>35</v>
      </c>
      <c r="C24" s="90"/>
      <c r="D24" s="90"/>
      <c r="E24" s="90"/>
      <c r="F24" s="3">
        <v>0</v>
      </c>
      <c r="G24" s="12"/>
    </row>
    <row r="25" spans="1:7" ht="16.5" customHeight="1" hidden="1" outlineLevel="1">
      <c r="A25" s="25" t="s">
        <v>13</v>
      </c>
      <c r="B25" s="90" t="s">
        <v>36</v>
      </c>
      <c r="C25" s="90"/>
      <c r="D25" s="90"/>
      <c r="E25" s="90"/>
      <c r="F25" s="3">
        <v>0</v>
      </c>
      <c r="G25" s="12"/>
    </row>
    <row r="26" spans="1:7" ht="16.5" customHeight="1" hidden="1" outlineLevel="1">
      <c r="A26" s="25" t="s">
        <v>13</v>
      </c>
      <c r="B26" s="90" t="s">
        <v>37</v>
      </c>
      <c r="C26" s="90"/>
      <c r="D26" s="90"/>
      <c r="E26" s="90"/>
      <c r="F26" s="3">
        <v>0</v>
      </c>
      <c r="G26" s="12"/>
    </row>
    <row r="27" spans="1:7" ht="17.25" customHeight="1" collapsed="1">
      <c r="A27" s="25">
        <v>4</v>
      </c>
      <c r="B27" s="83" t="s">
        <v>80</v>
      </c>
      <c r="C27" s="83"/>
      <c r="D27" s="83"/>
      <c r="E27" s="83"/>
      <c r="F27" s="3">
        <f>I22</f>
        <v>1200</v>
      </c>
      <c r="G27" s="12"/>
    </row>
    <row r="28" spans="1:7" s="28" customFormat="1" ht="21" customHeight="1">
      <c r="A28" s="25">
        <v>5</v>
      </c>
      <c r="B28" s="83" t="s">
        <v>57</v>
      </c>
      <c r="C28" s="83"/>
      <c r="D28" s="83"/>
      <c r="E28" s="83"/>
      <c r="F28" s="3">
        <f>D13+D12</f>
        <v>7599.96</v>
      </c>
      <c r="G28" s="9"/>
    </row>
    <row r="29" spans="1:6" ht="15.75">
      <c r="A29" s="26"/>
      <c r="B29" s="84" t="s">
        <v>14</v>
      </c>
      <c r="C29" s="84"/>
      <c r="D29" s="84"/>
      <c r="E29" s="84"/>
      <c r="F29" s="27">
        <f>F20+F21+F22+F23+F28+F27</f>
        <v>21852.024</v>
      </c>
    </row>
    <row r="30" ht="18" customHeight="1"/>
    <row r="31" spans="1:6" ht="20.25" customHeight="1">
      <c r="A31" s="63" t="s">
        <v>84</v>
      </c>
      <c r="B31" s="63"/>
      <c r="C31" s="63"/>
      <c r="D31" s="63"/>
      <c r="E31" s="63"/>
      <c r="F31" s="3">
        <f>D7+D15-F29</f>
        <v>5615.256000000001</v>
      </c>
    </row>
    <row r="32" spans="1:6" ht="18" customHeight="1">
      <c r="A32" s="85" t="s">
        <v>82</v>
      </c>
      <c r="B32" s="85"/>
      <c r="C32" s="85"/>
      <c r="D32" s="85"/>
      <c r="E32" s="85"/>
      <c r="F32" s="3">
        <f>F15</f>
        <v>-2288.940000000001</v>
      </c>
    </row>
    <row r="33" spans="1:6" ht="18" customHeight="1">
      <c r="A33" s="86" t="s">
        <v>83</v>
      </c>
      <c r="B33" s="86"/>
      <c r="C33" s="86"/>
      <c r="D33" s="86"/>
      <c r="E33" s="86"/>
      <c r="F33" s="3">
        <f>F31+F32</f>
        <v>3326.3160000000003</v>
      </c>
    </row>
    <row r="36" spans="1:6" ht="27" customHeight="1">
      <c r="A36" s="29" t="s">
        <v>26</v>
      </c>
      <c r="B36" s="29" t="s">
        <v>17</v>
      </c>
      <c r="C36" s="87" t="s">
        <v>38</v>
      </c>
      <c r="D36" s="88"/>
      <c r="E36" s="89"/>
      <c r="F36" s="29" t="s">
        <v>39</v>
      </c>
    </row>
    <row r="37" spans="1:6" s="28" customFormat="1" ht="15.75">
      <c r="A37" s="4"/>
      <c r="B37" s="6"/>
      <c r="C37" s="74"/>
      <c r="D37" s="75"/>
      <c r="E37" s="76"/>
      <c r="F37" s="7"/>
    </row>
    <row r="38" spans="1:6" ht="15.75">
      <c r="A38" s="94" t="s">
        <v>40</v>
      </c>
      <c r="B38" s="94"/>
      <c r="C38" s="94"/>
      <c r="D38" s="94"/>
      <c r="E38" s="94"/>
      <c r="F38" s="30">
        <f>SUM(F37:F37)</f>
        <v>0</v>
      </c>
    </row>
  </sheetData>
  <sheetProtection selectLockedCells="1" selectUnlockedCells="1"/>
  <mergeCells count="19">
    <mergeCell ref="A1:F1"/>
    <mergeCell ref="A2:F2"/>
    <mergeCell ref="A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A38:E38"/>
    <mergeCell ref="B28:E28"/>
    <mergeCell ref="B29:E29"/>
    <mergeCell ref="A32:E32"/>
    <mergeCell ref="A33:E33"/>
    <mergeCell ref="C36:E36"/>
    <mergeCell ref="C37:E37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8"/>
  <sheetViews>
    <sheetView view="pageBreakPreview" zoomScaleSheetLayoutView="100" zoomScalePageLayoutView="0" workbookViewId="0" topLeftCell="A15">
      <selection activeCell="F27" sqref="F27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91" t="s">
        <v>41</v>
      </c>
      <c r="B1" s="91"/>
      <c r="C1" s="91"/>
      <c r="D1" s="91"/>
      <c r="E1" s="91"/>
      <c r="F1" s="91"/>
      <c r="G1" s="8"/>
    </row>
    <row r="2" spans="1:8" ht="15.75">
      <c r="A2" s="91" t="s">
        <v>61</v>
      </c>
      <c r="B2" s="91"/>
      <c r="C2" s="91"/>
      <c r="D2" s="91"/>
      <c r="E2" s="91"/>
      <c r="F2" s="91"/>
      <c r="G2" s="9"/>
      <c r="H2" s="10"/>
    </row>
    <row r="3" ht="9" customHeight="1"/>
    <row r="4" spans="1:6" ht="15.75" hidden="1" outlineLevel="1">
      <c r="A4" s="12" t="s">
        <v>77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172.1</v>
      </c>
      <c r="E5" s="12" t="s">
        <v>20</v>
      </c>
      <c r="F5" s="12"/>
    </row>
    <row r="6" ht="9" customHeight="1" collapsed="1">
      <c r="I6" s="32"/>
    </row>
    <row r="7" spans="1:6" ht="15.75">
      <c r="A7" s="9" t="s">
        <v>21</v>
      </c>
      <c r="C7" s="9"/>
      <c r="D7" s="13">
        <f>'2014'!B28</f>
        <v>3218.88</v>
      </c>
      <c r="E7" s="9" t="s">
        <v>22</v>
      </c>
      <c r="F7" s="9"/>
    </row>
    <row r="8" spans="1:6" ht="15.75">
      <c r="A8" s="9" t="s">
        <v>23</v>
      </c>
      <c r="C8" s="12"/>
      <c r="D8" s="14">
        <f>C15</f>
        <v>-2288.94</v>
      </c>
      <c r="E8" s="12" t="s">
        <v>24</v>
      </c>
      <c r="F8" s="12"/>
    </row>
    <row r="9" spans="2:6" ht="15.75">
      <c r="B9" s="12"/>
      <c r="C9" s="12"/>
      <c r="D9" s="12"/>
      <c r="E9" s="12"/>
      <c r="F9" s="15" t="s">
        <v>25</v>
      </c>
    </row>
    <row r="10" spans="1:9" s="11" customFormat="1" ht="31.5" customHeight="1">
      <c r="A10" s="4" t="s">
        <v>26</v>
      </c>
      <c r="B10" s="16" t="s">
        <v>27</v>
      </c>
      <c r="C10" s="17" t="s">
        <v>28</v>
      </c>
      <c r="D10" s="17" t="s">
        <v>0</v>
      </c>
      <c r="E10" s="17" t="s">
        <v>29</v>
      </c>
      <c r="F10" s="17" t="s">
        <v>42</v>
      </c>
      <c r="I10" s="11" t="s">
        <v>79</v>
      </c>
    </row>
    <row r="11" spans="1:9" s="20" customFormat="1" ht="30" customHeight="1">
      <c r="A11" s="4">
        <v>1</v>
      </c>
      <c r="B11" s="18" t="s">
        <v>2</v>
      </c>
      <c r="C11" s="54">
        <v>-1610.86</v>
      </c>
      <c r="D11" s="52">
        <v>19330.32</v>
      </c>
      <c r="E11" s="52">
        <v>19330.32</v>
      </c>
      <c r="F11" s="52">
        <f>C11-D11+E11</f>
        <v>-1610.8600000000006</v>
      </c>
      <c r="G11" s="16" t="s">
        <v>44</v>
      </c>
      <c r="H11" s="16">
        <v>8.96</v>
      </c>
      <c r="I11" s="59">
        <f>H11*12*H19</f>
        <v>18504.192000000003</v>
      </c>
    </row>
    <row r="12" spans="1:9" s="20" customFormat="1" ht="15.75">
      <c r="A12" s="4">
        <v>2</v>
      </c>
      <c r="B12" s="18" t="s">
        <v>3</v>
      </c>
      <c r="C12" s="54">
        <v>-545.56</v>
      </c>
      <c r="D12" s="52">
        <v>6546.72</v>
      </c>
      <c r="E12" s="52">
        <v>6546.72</v>
      </c>
      <c r="F12" s="52">
        <f>C12-D12+E12</f>
        <v>-545.5600000000004</v>
      </c>
      <c r="G12" s="16" t="s">
        <v>45</v>
      </c>
      <c r="H12" s="16">
        <v>3.7</v>
      </c>
      <c r="I12" s="60">
        <f>H12*12*H19</f>
        <v>7641.240000000001</v>
      </c>
    </row>
    <row r="13" spans="1:10" s="20" customFormat="1" ht="29.25" customHeight="1">
      <c r="A13" s="4">
        <v>3</v>
      </c>
      <c r="B13" s="18" t="s">
        <v>48</v>
      </c>
      <c r="C13" s="54">
        <v>-87.77</v>
      </c>
      <c r="D13" s="52">
        <v>1053.24</v>
      </c>
      <c r="E13" s="52">
        <v>1053.24</v>
      </c>
      <c r="F13" s="52">
        <f>C13-D13+E13</f>
        <v>-87.76999999999998</v>
      </c>
      <c r="G13" s="16" t="s">
        <v>58</v>
      </c>
      <c r="H13" s="16">
        <v>1.67</v>
      </c>
      <c r="I13" s="60">
        <f>H13*12*H19</f>
        <v>3448.8839999999996</v>
      </c>
      <c r="J13" s="96" t="s">
        <v>105</v>
      </c>
    </row>
    <row r="14" spans="1:9" s="20" customFormat="1" ht="30" customHeight="1">
      <c r="A14" s="4">
        <v>4</v>
      </c>
      <c r="B14" s="18" t="s">
        <v>49</v>
      </c>
      <c r="C14" s="54">
        <v>-44.75</v>
      </c>
      <c r="D14" s="52">
        <v>537</v>
      </c>
      <c r="E14" s="52">
        <v>537</v>
      </c>
      <c r="F14" s="52">
        <f>C14-D14+E14</f>
        <v>-44.75</v>
      </c>
      <c r="G14" s="19"/>
      <c r="H14" s="19">
        <v>0.69</v>
      </c>
      <c r="I14" s="20">
        <f>H14*H19*12</f>
        <v>1424.9879999999998</v>
      </c>
    </row>
    <row r="15" spans="1:6" ht="19.5" customHeight="1">
      <c r="A15" s="4"/>
      <c r="B15" s="18" t="s">
        <v>4</v>
      </c>
      <c r="C15" s="53">
        <f>SUM(C11:C14)</f>
        <v>-2288.94</v>
      </c>
      <c r="D15" s="53">
        <f>SUM(D11:D14)</f>
        <v>27467.280000000002</v>
      </c>
      <c r="E15" s="53">
        <f>SUM(E11:E14)</f>
        <v>27467.280000000002</v>
      </c>
      <c r="F15" s="53">
        <f>SUM(F11:F14)</f>
        <v>-2288.940000000001</v>
      </c>
    </row>
    <row r="16" ht="11.25" customHeight="1"/>
    <row r="17" spans="1:6" ht="15.75">
      <c r="A17" s="91" t="s">
        <v>30</v>
      </c>
      <c r="B17" s="91"/>
      <c r="C17" s="91"/>
      <c r="D17" s="91"/>
      <c r="E17" s="91"/>
      <c r="F17" s="91"/>
    </row>
    <row r="18" spans="1:8" ht="15.75">
      <c r="A18" s="31"/>
      <c r="B18" s="8"/>
      <c r="C18" s="8"/>
      <c r="D18" s="8"/>
      <c r="E18" s="8"/>
      <c r="F18" s="8"/>
      <c r="H18" s="5" t="s">
        <v>31</v>
      </c>
    </row>
    <row r="19" spans="1:8" ht="33" customHeight="1">
      <c r="A19" s="17" t="s">
        <v>43</v>
      </c>
      <c r="B19" s="92" t="s">
        <v>6</v>
      </c>
      <c r="C19" s="92"/>
      <c r="D19" s="92"/>
      <c r="E19" s="92"/>
      <c r="F19" s="21" t="s">
        <v>18</v>
      </c>
      <c r="G19" s="22"/>
      <c r="H19" s="5">
        <f>D5</f>
        <v>172.1</v>
      </c>
    </row>
    <row r="20" spans="1:10" ht="18" customHeight="1">
      <c r="A20" s="23">
        <v>1</v>
      </c>
      <c r="B20" s="93" t="s">
        <v>8</v>
      </c>
      <c r="C20" s="93"/>
      <c r="D20" s="93"/>
      <c r="E20" s="93"/>
      <c r="F20" s="1">
        <f>I12</f>
        <v>7641.240000000001</v>
      </c>
      <c r="G20" s="24"/>
      <c r="H20" s="5" t="s">
        <v>32</v>
      </c>
      <c r="I20" s="5" t="s">
        <v>33</v>
      </c>
      <c r="J20" s="5" t="s">
        <v>34</v>
      </c>
    </row>
    <row r="21" spans="1:7" ht="18" customHeight="1">
      <c r="A21" s="25">
        <v>2</v>
      </c>
      <c r="B21" s="90" t="s">
        <v>49</v>
      </c>
      <c r="C21" s="90"/>
      <c r="D21" s="90"/>
      <c r="E21" s="90"/>
      <c r="F21" s="2">
        <f>0.26*12*H19</f>
        <v>536.952</v>
      </c>
      <c r="G21" s="24"/>
    </row>
    <row r="22" spans="1:9" ht="33" customHeight="1">
      <c r="A22" s="25">
        <v>3</v>
      </c>
      <c r="B22" s="90" t="s">
        <v>81</v>
      </c>
      <c r="C22" s="90"/>
      <c r="D22" s="90"/>
      <c r="E22" s="90"/>
      <c r="F22" s="2">
        <f>I14</f>
        <v>1424.9879999999998</v>
      </c>
      <c r="G22" s="24"/>
      <c r="H22" s="5" t="s">
        <v>78</v>
      </c>
      <c r="I22" s="5">
        <v>1200</v>
      </c>
    </row>
    <row r="23" spans="1:7" ht="18" customHeight="1" hidden="1" outlineLevel="1">
      <c r="A23" s="25">
        <v>4</v>
      </c>
      <c r="B23" s="90" t="s">
        <v>12</v>
      </c>
      <c r="C23" s="90"/>
      <c r="D23" s="90"/>
      <c r="E23" s="90"/>
      <c r="F23" s="2">
        <f>F24+F25+F26</f>
        <v>0</v>
      </c>
      <c r="G23" s="24"/>
    </row>
    <row r="24" spans="1:7" ht="16.5" customHeight="1" hidden="1" outlineLevel="1">
      <c r="A24" s="25" t="s">
        <v>13</v>
      </c>
      <c r="B24" s="90" t="s">
        <v>35</v>
      </c>
      <c r="C24" s="90"/>
      <c r="D24" s="90"/>
      <c r="E24" s="90"/>
      <c r="F24" s="3">
        <v>0</v>
      </c>
      <c r="G24" s="12"/>
    </row>
    <row r="25" spans="1:7" ht="16.5" customHeight="1" hidden="1" outlineLevel="1">
      <c r="A25" s="25" t="s">
        <v>13</v>
      </c>
      <c r="B25" s="90" t="s">
        <v>36</v>
      </c>
      <c r="C25" s="90"/>
      <c r="D25" s="90"/>
      <c r="E25" s="90"/>
      <c r="F25" s="3">
        <v>0</v>
      </c>
      <c r="G25" s="12"/>
    </row>
    <row r="26" spans="1:7" ht="16.5" customHeight="1" hidden="1" outlineLevel="1">
      <c r="A26" s="25" t="s">
        <v>13</v>
      </c>
      <c r="B26" s="90" t="s">
        <v>37</v>
      </c>
      <c r="C26" s="90"/>
      <c r="D26" s="90"/>
      <c r="E26" s="90"/>
      <c r="F26" s="3">
        <v>0</v>
      </c>
      <c r="G26" s="12"/>
    </row>
    <row r="27" spans="1:7" ht="17.25" customHeight="1" collapsed="1">
      <c r="A27" s="25">
        <v>4</v>
      </c>
      <c r="B27" s="83" t="s">
        <v>80</v>
      </c>
      <c r="C27" s="83"/>
      <c r="D27" s="83"/>
      <c r="E27" s="83"/>
      <c r="F27" s="3">
        <f>I22</f>
        <v>1200</v>
      </c>
      <c r="G27" s="12"/>
    </row>
    <row r="28" spans="1:7" s="28" customFormat="1" ht="21" customHeight="1">
      <c r="A28" s="25">
        <v>5</v>
      </c>
      <c r="B28" s="83" t="s">
        <v>57</v>
      </c>
      <c r="C28" s="83"/>
      <c r="D28" s="83"/>
      <c r="E28" s="83"/>
      <c r="F28" s="3">
        <f>D13+D12</f>
        <v>7599.96</v>
      </c>
      <c r="G28" s="9"/>
    </row>
    <row r="29" spans="1:6" ht="15.75">
      <c r="A29" s="26"/>
      <c r="B29" s="84" t="s">
        <v>14</v>
      </c>
      <c r="C29" s="84"/>
      <c r="D29" s="84"/>
      <c r="E29" s="84"/>
      <c r="F29" s="27">
        <f>F20+F21+F22+F23+F28+F27</f>
        <v>18403.14</v>
      </c>
    </row>
    <row r="30" ht="18" customHeight="1"/>
    <row r="31" spans="1:6" ht="20.25" customHeight="1">
      <c r="A31" s="61" t="s">
        <v>84</v>
      </c>
      <c r="B31" s="61"/>
      <c r="C31" s="61"/>
      <c r="D31" s="61"/>
      <c r="E31" s="61"/>
      <c r="F31" s="3">
        <f>D7+D15-F29</f>
        <v>12283.020000000004</v>
      </c>
    </row>
    <row r="32" spans="1:6" ht="18" customHeight="1">
      <c r="A32" s="85" t="s">
        <v>82</v>
      </c>
      <c r="B32" s="85"/>
      <c r="C32" s="85"/>
      <c r="D32" s="85"/>
      <c r="E32" s="85"/>
      <c r="F32" s="3">
        <f>F15</f>
        <v>-2288.940000000001</v>
      </c>
    </row>
    <row r="33" spans="1:6" ht="18" customHeight="1">
      <c r="A33" s="86" t="s">
        <v>83</v>
      </c>
      <c r="B33" s="86"/>
      <c r="C33" s="86"/>
      <c r="D33" s="86"/>
      <c r="E33" s="86"/>
      <c r="F33" s="3">
        <f>F31+F32</f>
        <v>9994.080000000004</v>
      </c>
    </row>
    <row r="36" spans="1:6" ht="27" customHeight="1">
      <c r="A36" s="29" t="s">
        <v>26</v>
      </c>
      <c r="B36" s="29" t="s">
        <v>17</v>
      </c>
      <c r="C36" s="87" t="s">
        <v>38</v>
      </c>
      <c r="D36" s="88"/>
      <c r="E36" s="89"/>
      <c r="F36" s="29" t="s">
        <v>39</v>
      </c>
    </row>
    <row r="37" spans="1:6" s="28" customFormat="1" ht="15.75">
      <c r="A37" s="4"/>
      <c r="B37" s="6"/>
      <c r="C37" s="74"/>
      <c r="D37" s="75"/>
      <c r="E37" s="76"/>
      <c r="F37" s="7"/>
    </row>
    <row r="38" spans="1:6" ht="15.75">
      <c r="A38" s="94" t="s">
        <v>40</v>
      </c>
      <c r="B38" s="94"/>
      <c r="C38" s="94"/>
      <c r="D38" s="94"/>
      <c r="E38" s="94"/>
      <c r="F38" s="30">
        <f>SUM(F37:F37)</f>
        <v>0</v>
      </c>
    </row>
  </sheetData>
  <sheetProtection selectLockedCells="1" selectUnlockedCells="1"/>
  <mergeCells count="19">
    <mergeCell ref="C37:E37"/>
    <mergeCell ref="A38:E38"/>
    <mergeCell ref="B27:E27"/>
    <mergeCell ref="A32:E32"/>
    <mergeCell ref="A33:E33"/>
    <mergeCell ref="C36:E36"/>
    <mergeCell ref="B29:E29"/>
    <mergeCell ref="B22:E22"/>
    <mergeCell ref="B23:E23"/>
    <mergeCell ref="B24:E24"/>
    <mergeCell ref="B25:E25"/>
    <mergeCell ref="B26:E26"/>
    <mergeCell ref="B28:E28"/>
    <mergeCell ref="A1:F1"/>
    <mergeCell ref="A2:F2"/>
    <mergeCell ref="A17:F17"/>
    <mergeCell ref="B19:E19"/>
    <mergeCell ref="B20:E20"/>
    <mergeCell ref="B21:E21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22">
      <selection activeCell="C19" sqref="C19"/>
    </sheetView>
  </sheetViews>
  <sheetFormatPr defaultColWidth="9.140625" defaultRowHeight="12.75"/>
  <cols>
    <col min="1" max="1" width="26.57421875" style="0" customWidth="1"/>
    <col min="2" max="2" width="26.140625" style="0" customWidth="1"/>
    <col min="3" max="4" width="15.28125" style="0" customWidth="1"/>
    <col min="5" max="5" width="21.421875" style="0" customWidth="1"/>
  </cols>
  <sheetData>
    <row r="1" spans="1:5" ht="18.75">
      <c r="A1" s="95" t="s">
        <v>46</v>
      </c>
      <c r="B1" s="95"/>
      <c r="C1" s="95"/>
      <c r="D1" s="95"/>
      <c r="E1" s="95"/>
    </row>
    <row r="2" spans="1:5" ht="18.75">
      <c r="A2" s="95" t="s">
        <v>61</v>
      </c>
      <c r="B2" s="95"/>
      <c r="C2" s="95"/>
      <c r="D2" s="95"/>
      <c r="E2" s="95"/>
    </row>
    <row r="3" ht="18.75">
      <c r="A3" s="33"/>
    </row>
    <row r="4" ht="18.75">
      <c r="A4" s="34" t="s">
        <v>62</v>
      </c>
    </row>
    <row r="5" ht="18.75">
      <c r="A5" s="34" t="s">
        <v>63</v>
      </c>
    </row>
    <row r="6" ht="18.75">
      <c r="A6" s="34"/>
    </row>
    <row r="7" ht="16.5" thickBot="1">
      <c r="A7" s="35" t="s">
        <v>64</v>
      </c>
    </row>
    <row r="8" spans="1:5" ht="50.25" customHeight="1" thickBot="1">
      <c r="A8" s="36"/>
      <c r="B8" s="37" t="s">
        <v>47</v>
      </c>
      <c r="C8" s="37" t="s">
        <v>0</v>
      </c>
      <c r="D8" s="37" t="s">
        <v>1</v>
      </c>
      <c r="E8" s="37" t="s">
        <v>23</v>
      </c>
    </row>
    <row r="9" spans="1:5" ht="19.5" thickBot="1">
      <c r="A9" s="38" t="s">
        <v>2</v>
      </c>
      <c r="B9" s="39">
        <v>1610.86</v>
      </c>
      <c r="C9" s="39">
        <v>19330.32</v>
      </c>
      <c r="D9" s="39">
        <v>19330.32</v>
      </c>
      <c r="E9" s="39">
        <v>1610.86</v>
      </c>
    </row>
    <row r="10" spans="1:5" ht="19.5" thickBot="1">
      <c r="A10" s="38" t="s">
        <v>3</v>
      </c>
      <c r="B10" s="39">
        <v>178.98</v>
      </c>
      <c r="C10" s="39">
        <v>4276.28</v>
      </c>
      <c r="D10" s="39">
        <v>3909.7</v>
      </c>
      <c r="E10" s="39">
        <v>545.56</v>
      </c>
    </row>
    <row r="11" spans="1:5" ht="38.25" thickBot="1">
      <c r="A11" s="38" t="s">
        <v>48</v>
      </c>
      <c r="B11" s="39">
        <v>156.62</v>
      </c>
      <c r="C11" s="39">
        <v>1053.24</v>
      </c>
      <c r="D11" s="39">
        <v>1122.09</v>
      </c>
      <c r="E11" s="39">
        <v>87.77</v>
      </c>
    </row>
    <row r="12" spans="1:5" ht="19.5" customHeight="1" thickBot="1">
      <c r="A12" s="38" t="s">
        <v>49</v>
      </c>
      <c r="B12" s="39">
        <v>44.75</v>
      </c>
      <c r="C12" s="39">
        <v>537</v>
      </c>
      <c r="D12" s="39">
        <v>537</v>
      </c>
      <c r="E12" s="39">
        <v>44.75</v>
      </c>
    </row>
    <row r="13" spans="1:5" ht="19.5" thickBot="1">
      <c r="A13" s="38" t="s">
        <v>4</v>
      </c>
      <c r="B13" s="40">
        <v>1991.21</v>
      </c>
      <c r="C13" s="40">
        <v>25196.84</v>
      </c>
      <c r="D13" s="40">
        <v>24899.11</v>
      </c>
      <c r="E13" s="40">
        <v>2288.94</v>
      </c>
    </row>
    <row r="14" ht="18.75">
      <c r="A14" s="41"/>
    </row>
    <row r="15" ht="19.5" thickBot="1">
      <c r="A15" s="41" t="s">
        <v>5</v>
      </c>
    </row>
    <row r="16" spans="1:3" ht="38.25" thickBot="1">
      <c r="A16" s="42" t="s">
        <v>50</v>
      </c>
      <c r="B16" s="37" t="s">
        <v>6</v>
      </c>
      <c r="C16" s="37" t="s">
        <v>18</v>
      </c>
    </row>
    <row r="17" spans="1:3" ht="19.5" thickBot="1">
      <c r="A17" s="43" t="s">
        <v>7</v>
      </c>
      <c r="B17" s="44" t="s">
        <v>3</v>
      </c>
      <c r="C17" s="39">
        <v>5329.52</v>
      </c>
    </row>
    <row r="18" spans="1:3" ht="19.5" thickBot="1">
      <c r="A18" s="43" t="s">
        <v>9</v>
      </c>
      <c r="B18" s="44" t="s">
        <v>49</v>
      </c>
      <c r="C18" s="39">
        <v>537</v>
      </c>
    </row>
    <row r="19" spans="1:3" ht="19.5" thickBot="1">
      <c r="A19" s="43" t="s">
        <v>10</v>
      </c>
      <c r="B19" s="44" t="s">
        <v>53</v>
      </c>
      <c r="C19" s="39">
        <v>1424.99</v>
      </c>
    </row>
    <row r="20" spans="1:3" ht="19.5" thickBot="1">
      <c r="A20" s="43" t="s">
        <v>11</v>
      </c>
      <c r="B20" s="44" t="s">
        <v>8</v>
      </c>
      <c r="C20" s="39">
        <v>7641.24</v>
      </c>
    </row>
    <row r="21" spans="1:3" ht="38.25" thickBot="1">
      <c r="A21" s="43" t="s">
        <v>54</v>
      </c>
      <c r="B21" s="44" t="s">
        <v>12</v>
      </c>
      <c r="C21" s="39">
        <v>5895.22</v>
      </c>
    </row>
    <row r="22" spans="1:3" ht="19.5" thickBot="1">
      <c r="A22" s="43" t="s">
        <v>13</v>
      </c>
      <c r="B22" s="45" t="s">
        <v>65</v>
      </c>
      <c r="C22" s="39">
        <v>983</v>
      </c>
    </row>
    <row r="23" spans="1:3" ht="19.5" thickBot="1">
      <c r="A23" s="43" t="s">
        <v>13</v>
      </c>
      <c r="B23" s="45" t="s">
        <v>66</v>
      </c>
      <c r="C23" s="39">
        <v>1722</v>
      </c>
    </row>
    <row r="24" spans="1:3" ht="38.25" thickBot="1">
      <c r="A24" s="43" t="s">
        <v>13</v>
      </c>
      <c r="B24" s="45" t="s">
        <v>67</v>
      </c>
      <c r="C24" s="39">
        <v>3190.22</v>
      </c>
    </row>
    <row r="25" spans="1:3" ht="19.5" thickBot="1">
      <c r="A25" s="43" t="s">
        <v>55</v>
      </c>
      <c r="B25" s="45" t="s">
        <v>56</v>
      </c>
      <c r="C25" s="39">
        <v>309.78</v>
      </c>
    </row>
    <row r="26" spans="1:3" ht="38.25" thickBot="1">
      <c r="A26" s="38"/>
      <c r="B26" s="46" t="s">
        <v>51</v>
      </c>
      <c r="C26" s="40">
        <v>21137.75</v>
      </c>
    </row>
    <row r="27" ht="15.75" thickBot="1">
      <c r="A27" s="47"/>
    </row>
    <row r="28" spans="1:2" ht="57" thickBot="1">
      <c r="A28" s="55" t="s">
        <v>68</v>
      </c>
      <c r="B28" s="37">
        <v>3218.88</v>
      </c>
    </row>
    <row r="29" spans="1:2" ht="57" thickBot="1">
      <c r="A29" s="38" t="s">
        <v>15</v>
      </c>
      <c r="B29" s="40">
        <v>2288.94</v>
      </c>
    </row>
    <row r="30" spans="1:2" ht="38.25" thickBot="1">
      <c r="A30" s="43" t="s">
        <v>16</v>
      </c>
      <c r="B30" s="40" t="s">
        <v>69</v>
      </c>
    </row>
    <row r="31" spans="1:2" ht="38.25" thickBot="1">
      <c r="A31" s="43" t="s">
        <v>52</v>
      </c>
      <c r="B31" s="40">
        <v>1610.86</v>
      </c>
    </row>
    <row r="32" ht="15">
      <c r="A32" s="47"/>
    </row>
    <row r="33" ht="15.75">
      <c r="A33" s="48" t="s">
        <v>70</v>
      </c>
    </row>
    <row r="34" ht="15.75">
      <c r="A34" s="49"/>
    </row>
    <row r="35" ht="15.75">
      <c r="A35" s="49"/>
    </row>
    <row r="36" ht="15.75">
      <c r="A36" s="49"/>
    </row>
    <row r="37" ht="15.75">
      <c r="A37" s="49"/>
    </row>
    <row r="38" ht="15.75">
      <c r="A38" s="49"/>
    </row>
    <row r="39" ht="15.75">
      <c r="A39" s="49"/>
    </row>
    <row r="40" ht="15.75">
      <c r="A40" s="49" t="s">
        <v>59</v>
      </c>
    </row>
    <row r="41" ht="16.5" thickBot="1">
      <c r="A41" s="49"/>
    </row>
    <row r="42" spans="1:3" ht="15.75" thickBot="1">
      <c r="A42" s="56" t="s">
        <v>17</v>
      </c>
      <c r="B42" s="57" t="s">
        <v>38</v>
      </c>
      <c r="C42" s="57" t="s">
        <v>60</v>
      </c>
    </row>
    <row r="43" spans="1:3" ht="15.75" thickBot="1">
      <c r="A43" s="50" t="s">
        <v>71</v>
      </c>
      <c r="B43" s="58" t="s">
        <v>65</v>
      </c>
      <c r="C43" s="51">
        <v>983</v>
      </c>
    </row>
    <row r="44" spans="1:3" ht="15.75" thickBot="1">
      <c r="A44" s="50" t="s">
        <v>72</v>
      </c>
      <c r="B44" s="58" t="s">
        <v>73</v>
      </c>
      <c r="C44" s="51">
        <v>738</v>
      </c>
    </row>
    <row r="45" spans="1:3" ht="15.75" thickBot="1">
      <c r="A45" s="50" t="s">
        <v>74</v>
      </c>
      <c r="B45" s="58" t="s">
        <v>73</v>
      </c>
      <c r="C45" s="51">
        <v>492</v>
      </c>
    </row>
    <row r="46" spans="1:3" ht="15.75" thickBot="1">
      <c r="A46" s="50" t="s">
        <v>75</v>
      </c>
      <c r="B46" s="58" t="s">
        <v>73</v>
      </c>
      <c r="C46" s="51">
        <v>492</v>
      </c>
    </row>
    <row r="47" spans="1:3" ht="15.75" thickBot="1">
      <c r="A47" s="50" t="s">
        <v>76</v>
      </c>
      <c r="B47" s="58" t="s">
        <v>67</v>
      </c>
      <c r="C47" s="51">
        <v>3190.22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2015-10-15T07:54:10Z</cp:lastPrinted>
  <dcterms:created xsi:type="dcterms:W3CDTF">2015-10-12T10:40:12Z</dcterms:created>
  <dcterms:modified xsi:type="dcterms:W3CDTF">2018-03-02T13:21:45Z</dcterms:modified>
  <cp:category/>
  <cp:version/>
  <cp:contentType/>
  <cp:contentStatus/>
</cp:coreProperties>
</file>